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V2FS1.gyomu.local\財政課\財政課\zaiseika\■決算係\03経営比較分析表・財政状況資料集\H29年度\02_経営比較分析表\20190117_【02 今治市】（照会）公営企業に係る経営比較分析表（平成29年度決算）の分析等について\公表用\"/>
    </mc:Choice>
  </mc:AlternateContent>
  <workbookProtection workbookAlgorithmName="SHA-512" workbookHashValue="VbNa8IP8Otq+wjQvKnBUlsLJx9bVdG5Tr1GR0/oLXDZ3vkfdoj/g6hlEj5GSqBVTT0QlqevPRT2auPmXH6N4gA==" workbookSaltValue="813Z8Ql0z4/CvUuvpNsRA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BZ76" i="4"/>
  <c r="CS30" i="4"/>
  <c r="MA51" i="4"/>
  <c r="C11" i="5"/>
  <c r="D11" i="5"/>
  <c r="E11" i="5"/>
  <c r="B11" i="5"/>
  <c r="BK76" i="4" l="1"/>
  <c r="LH51" i="4"/>
  <c r="IE76" i="4"/>
  <c r="GQ30" i="4"/>
  <c r="BZ30" i="4"/>
  <c r="LT76" i="4"/>
  <c r="GQ51" i="4"/>
  <c r="LH30" i="4"/>
  <c r="BZ51" i="4"/>
  <c r="BG51" i="4"/>
  <c r="BG30" i="4"/>
  <c r="FX51" i="4"/>
  <c r="HP76" i="4"/>
  <c r="AV76" i="4"/>
  <c r="KO51" i="4"/>
  <c r="LE76" i="4"/>
  <c r="KO30" i="4"/>
  <c r="FX30" i="4"/>
  <c r="HA76" i="4"/>
  <c r="AN51" i="4"/>
  <c r="FE30" i="4"/>
  <c r="JV51" i="4"/>
  <c r="FE51" i="4"/>
  <c r="AN30" i="4"/>
  <c r="AG76" i="4"/>
  <c r="KP76" i="4"/>
  <c r="JV30" i="4"/>
  <c r="KA76" i="4"/>
  <c r="EL51" i="4"/>
  <c r="JC30" i="4"/>
  <c r="U30" i="4"/>
  <c r="GL76" i="4"/>
  <c r="U51" i="4"/>
  <c r="EL30" i="4"/>
  <c r="JC51" i="4"/>
  <c r="R76" i="4"/>
</calcChain>
</file>

<file path=xl/sharedStrings.xml><?xml version="1.0" encoding="utf-8"?>
<sst xmlns="http://schemas.openxmlformats.org/spreadsheetml/2006/main" count="287" uniqueCount="142">
  <si>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</si>
  <si>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</si>
  <si>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</si>
  <si>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</si>
  <si>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</si>
  <si>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</si>
  <si>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</si>
  <si>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</si>
  <si>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</si>
  <si>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</si>
  <si>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</si>
  <si>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</si>
  <si>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</si>
  <si>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</si>
  <si>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</si>
  <si>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</si>
  <si>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</si>
  <si>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</si>
  <si>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</si>
  <si>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</si>
  <si>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</si>
  <si>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</si>
  <si>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</si>
  <si>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</si>
  <si>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</si>
  <si>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</si>
  <si>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</si>
  <si>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</si>
  <si>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</si>
  <si>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</si>
  <si>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</si>
  <si>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</si>
  <si>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</si>
  <si>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</si>
  <si>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</si>
  <si>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</si>
  <si>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</si>
  <si>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</si>
  <si>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</si>
  <si>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</si>
  <si>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</si>
  <si>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</si>
  <si>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</si>
  <si>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</si>
  <si>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</si>
  <si>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</si>
  <si>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</si>
  <si>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</si>
  <si>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</si>
  <si>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</si>
  <si>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</si>
  <si>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</si>
  <si>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</si>
  <si>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</si>
  <si>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</si>
  <si>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</si>
  <si>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</si>
  <si>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</si>
  <si>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</si>
  <si>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</si>
  <si>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</si>
  <si>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</si>
  <si>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</si>
  <si>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</si>
  <si>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</si>
  <si>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</si>
  <si>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</si>
  <si>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</si>
  <si>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</si>
  <si>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</si>
  <si>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</si>
  <si>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</si>
  <si>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</si>
  <si>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</si>
  <si>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</si>
  <si>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</si>
  <si>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</si>
  <si>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</si>
  <si>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</si>
  <si>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</si>
  <si>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</si>
  <si>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</si>
  <si>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</si>
  <si>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</si>
  <si>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</si>
  <si>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</si>
  <si>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</si>
  <si>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</si>
  <si>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</si>
  <si>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</si>
  <si>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</si>
  <si>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</si>
  <si>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</si>
  <si>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</si>
  <si>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</si>
  <si>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</si>
  <si>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</si>
  <si>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</si>
  <si>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</si>
  <si>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</si>
  <si>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</si>
  <si>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</si>
  <si>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</si>
  <si>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</si>
  <si>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</si>
  <si>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</si>
  <si>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</si>
  <si>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</si>
  <si>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</si>
  <si>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</si>
  <si>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当該値(N-1)</t>
    <phoneticPr fontId="5"/>
  </si>
  <si>
    <t>当該値(N-4)</t>
    <phoneticPr fontId="5"/>
  </si>
  <si>
    <t>当該値(N-2)</t>
    <phoneticPr fontId="5"/>
  </si>
  <si>
    <t>当該値(N)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</si>
  <si>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</si>
  <si>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</si>
  <si>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</si>
  <si>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</si>
  <si>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</si>
  <si>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</si>
  <si>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今治市</t>
  </si>
  <si>
    <t>駅前広場駐車場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</si>
  <si>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</si>
  <si>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</si>
  <si>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</si>
  <si>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</si>
  <si>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</si>
  <si>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</si>
  <si>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</si>
  <si>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</si>
  <si>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</si>
  <si>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有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</si>
  <si>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</si>
  <si>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</si>
  <si>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</si>
  <si>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</si>
  <si>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</si>
  <si>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</si>
  <si>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類似施設と比較すると収益支出比率等の数値は少し上回り、駅前という好立地から稼働率は高く、収支は黒字で推移している。</t>
    <phoneticPr fontId="5"/>
  </si>
  <si>
    <t>近年、大きな設備投資等はしてこなかったが、設備の老朽化等により更新が必要な時期となってきている。</t>
    <phoneticPr fontId="5"/>
  </si>
  <si>
    <t>駅前という好立地から依然として稼働率は高いが、近隣に商業施設ができたことなどから、短時間での利用者が多い当該駐車場の利用客数が減少傾向にある。</t>
    <phoneticPr fontId="5"/>
  </si>
  <si>
    <t>指定管理者制度を導入する等、経費を削減するための取組を行っているが、更なる経営改善に取り組み、引き続き収支の黒字維持に努めたい。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</si>
</sst>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161.1</c:v>
                </c:pt>
                <c:pt idx="1">
                  <c:v>158.19999999999999</c:v>
                </c:pt>
                <c:pt idx="2">
                  <c:v>178.1</c:v>
                </c:pt>
                <c:pt idx="3">
                  <c:v>149.9</c:v>
                </c:pt>
                <c:pt idx="4">
                  <c:v>164.8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1-4DB7-A70A-E8FAED1AC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410.7</c:v>
                </c:pt>
                <c:pt idx="1">
                  <c:v>385.5</c:v>
                </c:pt>
                <c:pt idx="2">
                  <c:v>419.4</c:v>
                </c:pt>
                <c:pt idx="3">
                  <c:v>371</c:v>
                </c:pt>
                <c:pt idx="4">
                  <c:v>509.2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91-4DB7-A70A-E8FAED1AC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1182.0999999999999</c:v>
                </c:pt>
                <c:pt idx="1">
                  <c:v>1036.4000000000001</c:v>
                </c:pt>
                <c:pt idx="2">
                  <c:v>68.900000000000006</c:v>
                </c:pt>
                <c:pt idx="3">
                  <c:v>84.7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1-413B-B5CA-727F80CB9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78.400000000000006</c:v>
                </c:pt>
                <c:pt idx="2">
                  <c:v>70.5</c:v>
                </c:pt>
                <c:pt idx="3">
                  <c:v>59.2</c:v>
                </c:pt>
                <c:pt idx="4">
                  <c:v>62.4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1-413B-B5CA-727F80CB9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EEE-4A73-AC0A-D6CC9C8BD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EE-4A73-AC0A-D6CC9C8BD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E08-4C6C-9AF1-101EC6C57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8-4C6C-9AF1-101EC6C57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5-4561-B04C-600C236C4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3.5</c:v>
                </c:pt>
                <c:pt idx="2">
                  <c:v>3.2</c:v>
                </c:pt>
                <c:pt idx="3">
                  <c:v>2.9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55-4561-B04C-600C236C4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6-4280-AE37-540175127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27</c:v>
                </c:pt>
                <c:pt idx="1">
                  <c:v>23</c:v>
                </c:pt>
                <c:pt idx="2">
                  <c:v>22</c:v>
                </c:pt>
                <c:pt idx="3">
                  <c:v>16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06-4280-AE37-540175127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235.3</c:v>
                </c:pt>
                <c:pt idx="1">
                  <c:v>235.3</c:v>
                </c:pt>
                <c:pt idx="2">
                  <c:v>235.3</c:v>
                </c:pt>
                <c:pt idx="3">
                  <c:v>223.5</c:v>
                </c:pt>
                <c:pt idx="4">
                  <c:v>211.8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C-40EB-93E7-91905A917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252.6</c:v>
                </c:pt>
                <c:pt idx="1">
                  <c:v>252.8</c:v>
                </c:pt>
                <c:pt idx="2">
                  <c:v>269</c:v>
                </c:pt>
                <c:pt idx="3">
                  <c:v>276.60000000000002</c:v>
                </c:pt>
                <c:pt idx="4">
                  <c:v>274.8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BC-40EB-93E7-91905A917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37.9</c:v>
                </c:pt>
                <c:pt idx="1">
                  <c:v>36.799999999999997</c:v>
                </c:pt>
                <c:pt idx="2">
                  <c:v>43.9</c:v>
                </c:pt>
                <c:pt idx="3">
                  <c:v>33.299999999999997</c:v>
                </c:pt>
                <c:pt idx="4">
                  <c:v>38.799999999999997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0-4767-8549-763E419D5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40.700000000000003</c:v>
                </c:pt>
                <c:pt idx="2">
                  <c:v>38.200000000000003</c:v>
                </c:pt>
                <c:pt idx="3">
                  <c:v>34.6</c:v>
                </c:pt>
                <c:pt idx="4">
                  <c:v>37.6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40-4767-8549-763E419D5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1697</c:v>
                </c:pt>
                <c:pt idx="1">
                  <c:v>1599</c:v>
                </c:pt>
                <c:pt idx="2">
                  <c:v>2068</c:v>
                </c:pt>
                <c:pt idx="3">
                  <c:v>1331</c:v>
                </c:pt>
                <c:pt idx="4">
                  <c:v>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F-448D-BAF6-4AD58BBF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6777</c:v>
                </c:pt>
                <c:pt idx="1">
                  <c:v>7496</c:v>
                </c:pt>
                <c:pt idx="2">
                  <c:v>6967</c:v>
                </c:pt>
                <c:pt idx="3">
                  <c:v>7138</c:v>
                </c:pt>
                <c:pt idx="4">
                  <c:v>8131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F-448D-BAF6-4AD58BBF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愛媛県今治市　駅前広場駐車場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有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410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128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42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17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138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161.1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158.19999999999999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178.1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149.9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164.8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235.3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235.3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235.3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223.5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211.8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410.7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385.5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419.4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371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509.2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4.5999999999999996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3.5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3.2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2.9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6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252.6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252.8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269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276.60000000000002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274.8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139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140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0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37.9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36.799999999999997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43.9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33.299999999999997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38.799999999999997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1697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1599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2068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1331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1688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27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23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22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16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21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37.6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40.700000000000003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38.200000000000003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34.6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37.6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6777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7496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6967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7138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8131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141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>
        <f>データ!CM7</f>
        <v>20534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0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1182.0999999999999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1036.4000000000001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68.900000000000006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84.7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84.4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78.400000000000006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70.5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59.2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62.4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AvVluHbQFMJkTOUSk5lQw5ybeaECNvConzJK8B5UEWpVGW6XVOAPnQJEoGlLcNv1iaG6CWXGZMrUY+ZYOmKUbA==" saltValue="8JpjY9XlrQIcsBG5DcUEqQ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98</v>
      </c>
      <c r="AK5" s="59" t="s">
        <v>109</v>
      </c>
      <c r="AL5" s="59" t="s">
        <v>100</v>
      </c>
      <c r="AM5" s="59" t="s">
        <v>101</v>
      </c>
      <c r="AN5" s="59" t="s">
        <v>102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98</v>
      </c>
      <c r="AV5" s="59" t="s">
        <v>99</v>
      </c>
      <c r="AW5" s="59" t="s">
        <v>100</v>
      </c>
      <c r="AX5" s="59" t="s">
        <v>110</v>
      </c>
      <c r="AY5" s="59" t="s">
        <v>102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99</v>
      </c>
      <c r="BH5" s="59" t="s">
        <v>100</v>
      </c>
      <c r="BI5" s="59" t="s">
        <v>101</v>
      </c>
      <c r="BJ5" s="59" t="s">
        <v>102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98</v>
      </c>
      <c r="BR5" s="59" t="s">
        <v>109</v>
      </c>
      <c r="BS5" s="59" t="s">
        <v>100</v>
      </c>
      <c r="BT5" s="59" t="s">
        <v>101</v>
      </c>
      <c r="BU5" s="59" t="s">
        <v>102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111</v>
      </c>
      <c r="CC5" s="59" t="s">
        <v>99</v>
      </c>
      <c r="CD5" s="59" t="s">
        <v>100</v>
      </c>
      <c r="CE5" s="59" t="s">
        <v>101</v>
      </c>
      <c r="CF5" s="59" t="s">
        <v>102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98</v>
      </c>
      <c r="CP5" s="59" t="s">
        <v>99</v>
      </c>
      <c r="CQ5" s="59" t="s">
        <v>112</v>
      </c>
      <c r="CR5" s="59" t="s">
        <v>101</v>
      </c>
      <c r="CS5" s="59" t="s">
        <v>113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98</v>
      </c>
      <c r="DA5" s="59" t="s">
        <v>114</v>
      </c>
      <c r="DB5" s="59" t="s">
        <v>112</v>
      </c>
      <c r="DC5" s="59" t="s">
        <v>101</v>
      </c>
      <c r="DD5" s="59" t="s">
        <v>113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98</v>
      </c>
      <c r="DL5" s="59" t="s">
        <v>99</v>
      </c>
      <c r="DM5" s="59" t="s">
        <v>112</v>
      </c>
      <c r="DN5" s="59" t="s">
        <v>101</v>
      </c>
      <c r="DO5" s="59" t="s">
        <v>102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15">
      <c r="A6" s="49" t="s">
        <v>115</v>
      </c>
      <c r="B6" s="60">
        <f>B8</f>
        <v>2017</v>
      </c>
      <c r="C6" s="60">
        <f t="shared" ref="C6:X6" si="1">C8</f>
        <v>382027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愛媛県今治市</v>
      </c>
      <c r="I6" s="60" t="str">
        <f t="shared" si="1"/>
        <v>駅前広場駐車場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42</v>
      </c>
      <c r="S6" s="62" t="str">
        <f t="shared" si="1"/>
        <v>駅</v>
      </c>
      <c r="T6" s="62" t="str">
        <f t="shared" si="1"/>
        <v>有</v>
      </c>
      <c r="U6" s="63">
        <f t="shared" si="1"/>
        <v>410</v>
      </c>
      <c r="V6" s="63">
        <f t="shared" si="1"/>
        <v>17</v>
      </c>
      <c r="W6" s="63">
        <f t="shared" si="1"/>
        <v>200</v>
      </c>
      <c r="X6" s="62" t="str">
        <f t="shared" si="1"/>
        <v>代行制</v>
      </c>
      <c r="Y6" s="64">
        <f>IF(Y8="-",NA(),Y8)</f>
        <v>161.1</v>
      </c>
      <c r="Z6" s="64">
        <f t="shared" ref="Z6:AH6" si="2">IF(Z8="-",NA(),Z8)</f>
        <v>158.19999999999999</v>
      </c>
      <c r="AA6" s="64">
        <f t="shared" si="2"/>
        <v>178.1</v>
      </c>
      <c r="AB6" s="64">
        <f t="shared" si="2"/>
        <v>149.9</v>
      </c>
      <c r="AC6" s="64">
        <f t="shared" si="2"/>
        <v>164.8</v>
      </c>
      <c r="AD6" s="64">
        <f t="shared" si="2"/>
        <v>410.7</v>
      </c>
      <c r="AE6" s="64">
        <f t="shared" si="2"/>
        <v>385.5</v>
      </c>
      <c r="AF6" s="64">
        <f t="shared" si="2"/>
        <v>419.4</v>
      </c>
      <c r="AG6" s="64">
        <f t="shared" si="2"/>
        <v>371</v>
      </c>
      <c r="AH6" s="64">
        <f t="shared" si="2"/>
        <v>509.2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4.5999999999999996</v>
      </c>
      <c r="AP6" s="64">
        <f t="shared" si="3"/>
        <v>3.5</v>
      </c>
      <c r="AQ6" s="64">
        <f t="shared" si="3"/>
        <v>3.2</v>
      </c>
      <c r="AR6" s="64">
        <f t="shared" si="3"/>
        <v>2.9</v>
      </c>
      <c r="AS6" s="64">
        <f t="shared" si="3"/>
        <v>6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27</v>
      </c>
      <c r="BA6" s="65">
        <f t="shared" si="4"/>
        <v>23</v>
      </c>
      <c r="BB6" s="65">
        <f t="shared" si="4"/>
        <v>22</v>
      </c>
      <c r="BC6" s="65">
        <f t="shared" si="4"/>
        <v>16</v>
      </c>
      <c r="BD6" s="65">
        <f t="shared" si="4"/>
        <v>21</v>
      </c>
      <c r="BE6" s="63" t="str">
        <f>IF(BE8="-","",IF(BE8="-","【-】","【"&amp;SUBSTITUTE(TEXT(BE8,"#,##0"),"-","△")&amp;"】"))</f>
        <v>【37】</v>
      </c>
      <c r="BF6" s="64">
        <f>IF(BF8="-",NA(),BF8)</f>
        <v>37.9</v>
      </c>
      <c r="BG6" s="64">
        <f t="shared" ref="BG6:BO6" si="5">IF(BG8="-",NA(),BG8)</f>
        <v>36.799999999999997</v>
      </c>
      <c r="BH6" s="64">
        <f t="shared" si="5"/>
        <v>43.9</v>
      </c>
      <c r="BI6" s="64">
        <f t="shared" si="5"/>
        <v>33.299999999999997</v>
      </c>
      <c r="BJ6" s="64">
        <f t="shared" si="5"/>
        <v>38.799999999999997</v>
      </c>
      <c r="BK6" s="64">
        <f t="shared" si="5"/>
        <v>37.6</v>
      </c>
      <c r="BL6" s="64">
        <f t="shared" si="5"/>
        <v>40.700000000000003</v>
      </c>
      <c r="BM6" s="64">
        <f t="shared" si="5"/>
        <v>38.200000000000003</v>
      </c>
      <c r="BN6" s="64">
        <f t="shared" si="5"/>
        <v>34.6</v>
      </c>
      <c r="BO6" s="64">
        <f t="shared" si="5"/>
        <v>37.6</v>
      </c>
      <c r="BP6" s="61" t="str">
        <f>IF(BP8="-","",IF(BP8="-","【-】","【"&amp;SUBSTITUTE(TEXT(BP8,"#,##0.0"),"-","△")&amp;"】"))</f>
        <v>【26.4】</v>
      </c>
      <c r="BQ6" s="65">
        <f>IF(BQ8="-",NA(),BQ8)</f>
        <v>1697</v>
      </c>
      <c r="BR6" s="65">
        <f t="shared" ref="BR6:BZ6" si="6">IF(BR8="-",NA(),BR8)</f>
        <v>1599</v>
      </c>
      <c r="BS6" s="65">
        <f t="shared" si="6"/>
        <v>2068</v>
      </c>
      <c r="BT6" s="65">
        <f t="shared" si="6"/>
        <v>1331</v>
      </c>
      <c r="BU6" s="65">
        <f t="shared" si="6"/>
        <v>1688</v>
      </c>
      <c r="BV6" s="65">
        <f t="shared" si="6"/>
        <v>6777</v>
      </c>
      <c r="BW6" s="65">
        <f t="shared" si="6"/>
        <v>7496</v>
      </c>
      <c r="BX6" s="65">
        <f t="shared" si="6"/>
        <v>6967</v>
      </c>
      <c r="BY6" s="65">
        <f t="shared" si="6"/>
        <v>7138</v>
      </c>
      <c r="BZ6" s="65">
        <f t="shared" si="6"/>
        <v>8131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116</v>
      </c>
      <c r="CM6" s="63">
        <f t="shared" ref="CM6:CN6" si="7">CM8</f>
        <v>20534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116</v>
      </c>
      <c r="CZ6" s="64">
        <f>IF(CZ8="-",NA(),CZ8)</f>
        <v>1182.0999999999999</v>
      </c>
      <c r="DA6" s="64">
        <f t="shared" ref="DA6:DI6" si="8">IF(DA8="-",NA(),DA8)</f>
        <v>1036.4000000000001</v>
      </c>
      <c r="DB6" s="64">
        <f t="shared" si="8"/>
        <v>68.900000000000006</v>
      </c>
      <c r="DC6" s="64">
        <f t="shared" si="8"/>
        <v>84.7</v>
      </c>
      <c r="DD6" s="64">
        <f t="shared" si="8"/>
        <v>0</v>
      </c>
      <c r="DE6" s="64">
        <f t="shared" si="8"/>
        <v>84.4</v>
      </c>
      <c r="DF6" s="64">
        <f t="shared" si="8"/>
        <v>78.400000000000006</v>
      </c>
      <c r="DG6" s="64">
        <f t="shared" si="8"/>
        <v>70.5</v>
      </c>
      <c r="DH6" s="64">
        <f t="shared" si="8"/>
        <v>59.2</v>
      </c>
      <c r="DI6" s="64">
        <f t="shared" si="8"/>
        <v>62.4</v>
      </c>
      <c r="DJ6" s="61" t="str">
        <f>IF(DJ8="-","",IF(DJ8="-","【-】","【"&amp;SUBSTITUTE(TEXT(DJ8,"#,##0.0"),"-","△")&amp;"】"))</f>
        <v>【120.3】</v>
      </c>
      <c r="DK6" s="64">
        <f>IF(DK8="-",NA(),DK8)</f>
        <v>235.3</v>
      </c>
      <c r="DL6" s="64">
        <f t="shared" ref="DL6:DT6" si="9">IF(DL8="-",NA(),DL8)</f>
        <v>235.3</v>
      </c>
      <c r="DM6" s="64">
        <f t="shared" si="9"/>
        <v>235.3</v>
      </c>
      <c r="DN6" s="64">
        <f t="shared" si="9"/>
        <v>223.5</v>
      </c>
      <c r="DO6" s="64">
        <f t="shared" si="9"/>
        <v>211.8</v>
      </c>
      <c r="DP6" s="64">
        <f t="shared" si="9"/>
        <v>252.6</v>
      </c>
      <c r="DQ6" s="64">
        <f t="shared" si="9"/>
        <v>252.8</v>
      </c>
      <c r="DR6" s="64">
        <f t="shared" si="9"/>
        <v>269</v>
      </c>
      <c r="DS6" s="64">
        <f t="shared" si="9"/>
        <v>276.60000000000002</v>
      </c>
      <c r="DT6" s="64">
        <f t="shared" si="9"/>
        <v>274.8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117</v>
      </c>
      <c r="B7" s="60">
        <f t="shared" ref="B7:X7" si="10">B8</f>
        <v>2017</v>
      </c>
      <c r="C7" s="60">
        <f t="shared" si="10"/>
        <v>382027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愛媛県　今治市</v>
      </c>
      <c r="I7" s="60" t="str">
        <f t="shared" si="10"/>
        <v>駅前広場駐車場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42</v>
      </c>
      <c r="S7" s="62" t="str">
        <f t="shared" si="10"/>
        <v>駅</v>
      </c>
      <c r="T7" s="62" t="str">
        <f t="shared" si="10"/>
        <v>有</v>
      </c>
      <c r="U7" s="63">
        <f t="shared" si="10"/>
        <v>410</v>
      </c>
      <c r="V7" s="63">
        <f t="shared" si="10"/>
        <v>17</v>
      </c>
      <c r="W7" s="63">
        <f t="shared" si="10"/>
        <v>200</v>
      </c>
      <c r="X7" s="62" t="str">
        <f t="shared" si="10"/>
        <v>代行制</v>
      </c>
      <c r="Y7" s="64">
        <f>Y8</f>
        <v>161.1</v>
      </c>
      <c r="Z7" s="64">
        <f t="shared" ref="Z7:AH7" si="11">Z8</f>
        <v>158.19999999999999</v>
      </c>
      <c r="AA7" s="64">
        <f t="shared" si="11"/>
        <v>178.1</v>
      </c>
      <c r="AB7" s="64">
        <f t="shared" si="11"/>
        <v>149.9</v>
      </c>
      <c r="AC7" s="64">
        <f t="shared" si="11"/>
        <v>164.8</v>
      </c>
      <c r="AD7" s="64">
        <f t="shared" si="11"/>
        <v>410.7</v>
      </c>
      <c r="AE7" s="64">
        <f t="shared" si="11"/>
        <v>385.5</v>
      </c>
      <c r="AF7" s="64">
        <f t="shared" si="11"/>
        <v>419.4</v>
      </c>
      <c r="AG7" s="64">
        <f t="shared" si="11"/>
        <v>371</v>
      </c>
      <c r="AH7" s="64">
        <f t="shared" si="11"/>
        <v>509.2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4.5999999999999996</v>
      </c>
      <c r="AP7" s="64">
        <f t="shared" si="12"/>
        <v>3.5</v>
      </c>
      <c r="AQ7" s="64">
        <f t="shared" si="12"/>
        <v>3.2</v>
      </c>
      <c r="AR7" s="64">
        <f t="shared" si="12"/>
        <v>2.9</v>
      </c>
      <c r="AS7" s="64">
        <f t="shared" si="12"/>
        <v>6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27</v>
      </c>
      <c r="BA7" s="65">
        <f t="shared" si="13"/>
        <v>23</v>
      </c>
      <c r="BB7" s="65">
        <f t="shared" si="13"/>
        <v>22</v>
      </c>
      <c r="BC7" s="65">
        <f t="shared" si="13"/>
        <v>16</v>
      </c>
      <c r="BD7" s="65">
        <f t="shared" si="13"/>
        <v>21</v>
      </c>
      <c r="BE7" s="63"/>
      <c r="BF7" s="64">
        <f>BF8</f>
        <v>37.9</v>
      </c>
      <c r="BG7" s="64">
        <f t="shared" ref="BG7:BO7" si="14">BG8</f>
        <v>36.799999999999997</v>
      </c>
      <c r="BH7" s="64">
        <f t="shared" si="14"/>
        <v>43.9</v>
      </c>
      <c r="BI7" s="64">
        <f t="shared" si="14"/>
        <v>33.299999999999997</v>
      </c>
      <c r="BJ7" s="64">
        <f t="shared" si="14"/>
        <v>38.799999999999997</v>
      </c>
      <c r="BK7" s="64">
        <f t="shared" si="14"/>
        <v>37.6</v>
      </c>
      <c r="BL7" s="64">
        <f t="shared" si="14"/>
        <v>40.700000000000003</v>
      </c>
      <c r="BM7" s="64">
        <f t="shared" si="14"/>
        <v>38.200000000000003</v>
      </c>
      <c r="BN7" s="64">
        <f t="shared" si="14"/>
        <v>34.6</v>
      </c>
      <c r="BO7" s="64">
        <f t="shared" si="14"/>
        <v>37.6</v>
      </c>
      <c r="BP7" s="61"/>
      <c r="BQ7" s="65">
        <f>BQ8</f>
        <v>1697</v>
      </c>
      <c r="BR7" s="65">
        <f t="shared" ref="BR7:BZ7" si="15">BR8</f>
        <v>1599</v>
      </c>
      <c r="BS7" s="65">
        <f t="shared" si="15"/>
        <v>2068</v>
      </c>
      <c r="BT7" s="65">
        <f t="shared" si="15"/>
        <v>1331</v>
      </c>
      <c r="BU7" s="65">
        <f t="shared" si="15"/>
        <v>1688</v>
      </c>
      <c r="BV7" s="65">
        <f t="shared" si="15"/>
        <v>6777</v>
      </c>
      <c r="BW7" s="65">
        <f t="shared" si="15"/>
        <v>7496</v>
      </c>
      <c r="BX7" s="65">
        <f t="shared" si="15"/>
        <v>6967</v>
      </c>
      <c r="BY7" s="65">
        <f t="shared" si="15"/>
        <v>7138</v>
      </c>
      <c r="BZ7" s="65">
        <f t="shared" si="15"/>
        <v>8131</v>
      </c>
      <c r="CA7" s="63"/>
      <c r="CB7" s="64" t="s">
        <v>118</v>
      </c>
      <c r="CC7" s="64" t="s">
        <v>118</v>
      </c>
      <c r="CD7" s="64" t="s">
        <v>118</v>
      </c>
      <c r="CE7" s="64" t="s">
        <v>118</v>
      </c>
      <c r="CF7" s="64" t="s">
        <v>118</v>
      </c>
      <c r="CG7" s="64" t="s">
        <v>118</v>
      </c>
      <c r="CH7" s="64" t="s">
        <v>118</v>
      </c>
      <c r="CI7" s="64" t="s">
        <v>118</v>
      </c>
      <c r="CJ7" s="64" t="s">
        <v>118</v>
      </c>
      <c r="CK7" s="64" t="s">
        <v>119</v>
      </c>
      <c r="CL7" s="61"/>
      <c r="CM7" s="63">
        <f>CM8</f>
        <v>20534</v>
      </c>
      <c r="CN7" s="63">
        <f>CN8</f>
        <v>0</v>
      </c>
      <c r="CO7" s="64" t="s">
        <v>118</v>
      </c>
      <c r="CP7" s="64" t="s">
        <v>118</v>
      </c>
      <c r="CQ7" s="64" t="s">
        <v>118</v>
      </c>
      <c r="CR7" s="64" t="s">
        <v>118</v>
      </c>
      <c r="CS7" s="64" t="s">
        <v>118</v>
      </c>
      <c r="CT7" s="64" t="s">
        <v>118</v>
      </c>
      <c r="CU7" s="64" t="s">
        <v>118</v>
      </c>
      <c r="CV7" s="64" t="s">
        <v>118</v>
      </c>
      <c r="CW7" s="64" t="s">
        <v>118</v>
      </c>
      <c r="CX7" s="64" t="s">
        <v>119</v>
      </c>
      <c r="CY7" s="61"/>
      <c r="CZ7" s="64">
        <f>CZ8</f>
        <v>1182.0999999999999</v>
      </c>
      <c r="DA7" s="64">
        <f t="shared" ref="DA7:DI7" si="16">DA8</f>
        <v>1036.4000000000001</v>
      </c>
      <c r="DB7" s="64">
        <f t="shared" si="16"/>
        <v>68.900000000000006</v>
      </c>
      <c r="DC7" s="64">
        <f t="shared" si="16"/>
        <v>84.7</v>
      </c>
      <c r="DD7" s="64">
        <f t="shared" si="16"/>
        <v>0</v>
      </c>
      <c r="DE7" s="64">
        <f t="shared" si="16"/>
        <v>84.4</v>
      </c>
      <c r="DF7" s="64">
        <f t="shared" si="16"/>
        <v>78.400000000000006</v>
      </c>
      <c r="DG7" s="64">
        <f t="shared" si="16"/>
        <v>70.5</v>
      </c>
      <c r="DH7" s="64">
        <f t="shared" si="16"/>
        <v>59.2</v>
      </c>
      <c r="DI7" s="64">
        <f t="shared" si="16"/>
        <v>62.4</v>
      </c>
      <c r="DJ7" s="61"/>
      <c r="DK7" s="64">
        <f>DK8</f>
        <v>235.3</v>
      </c>
      <c r="DL7" s="64">
        <f t="shared" ref="DL7:DT7" si="17">DL8</f>
        <v>235.3</v>
      </c>
      <c r="DM7" s="64">
        <f t="shared" si="17"/>
        <v>235.3</v>
      </c>
      <c r="DN7" s="64">
        <f t="shared" si="17"/>
        <v>223.5</v>
      </c>
      <c r="DO7" s="64">
        <f t="shared" si="17"/>
        <v>211.8</v>
      </c>
      <c r="DP7" s="64">
        <f t="shared" si="17"/>
        <v>252.6</v>
      </c>
      <c r="DQ7" s="64">
        <f t="shared" si="17"/>
        <v>252.8</v>
      </c>
      <c r="DR7" s="64">
        <f t="shared" si="17"/>
        <v>269</v>
      </c>
      <c r="DS7" s="64">
        <f t="shared" si="17"/>
        <v>276.60000000000002</v>
      </c>
      <c r="DT7" s="64">
        <f t="shared" si="17"/>
        <v>274.8</v>
      </c>
      <c r="DU7" s="61"/>
    </row>
    <row r="8" spans="1:125" s="66" customFormat="1" x14ac:dyDescent="0.15">
      <c r="A8" s="49"/>
      <c r="B8" s="67">
        <v>2017</v>
      </c>
      <c r="C8" s="67">
        <v>382027</v>
      </c>
      <c r="D8" s="67">
        <v>47</v>
      </c>
      <c r="E8" s="67">
        <v>14</v>
      </c>
      <c r="F8" s="67">
        <v>0</v>
      </c>
      <c r="G8" s="67">
        <v>2</v>
      </c>
      <c r="H8" s="67" t="s">
        <v>120</v>
      </c>
      <c r="I8" s="67" t="s">
        <v>121</v>
      </c>
      <c r="J8" s="67" t="s">
        <v>122</v>
      </c>
      <c r="K8" s="67" t="s">
        <v>123</v>
      </c>
      <c r="L8" s="67" t="s">
        <v>124</v>
      </c>
      <c r="M8" s="67" t="s">
        <v>125</v>
      </c>
      <c r="N8" s="67" t="s">
        <v>126</v>
      </c>
      <c r="O8" s="68" t="s">
        <v>127</v>
      </c>
      <c r="P8" s="69" t="s">
        <v>128</v>
      </c>
      <c r="Q8" s="69" t="s">
        <v>129</v>
      </c>
      <c r="R8" s="70">
        <v>42</v>
      </c>
      <c r="S8" s="69" t="s">
        <v>130</v>
      </c>
      <c r="T8" s="69" t="s">
        <v>131</v>
      </c>
      <c r="U8" s="70">
        <v>410</v>
      </c>
      <c r="V8" s="70">
        <v>17</v>
      </c>
      <c r="W8" s="70">
        <v>200</v>
      </c>
      <c r="X8" s="69" t="s">
        <v>132</v>
      </c>
      <c r="Y8" s="71">
        <v>161.1</v>
      </c>
      <c r="Z8" s="71">
        <v>158.19999999999999</v>
      </c>
      <c r="AA8" s="71">
        <v>178.1</v>
      </c>
      <c r="AB8" s="71">
        <v>149.9</v>
      </c>
      <c r="AC8" s="71">
        <v>164.8</v>
      </c>
      <c r="AD8" s="71">
        <v>410.7</v>
      </c>
      <c r="AE8" s="71">
        <v>385.5</v>
      </c>
      <c r="AF8" s="71">
        <v>419.4</v>
      </c>
      <c r="AG8" s="71">
        <v>371</v>
      </c>
      <c r="AH8" s="71">
        <v>509.2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4.5999999999999996</v>
      </c>
      <c r="AP8" s="71">
        <v>3.5</v>
      </c>
      <c r="AQ8" s="71">
        <v>3.2</v>
      </c>
      <c r="AR8" s="71">
        <v>2.9</v>
      </c>
      <c r="AS8" s="71">
        <v>6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27</v>
      </c>
      <c r="BA8" s="72">
        <v>23</v>
      </c>
      <c r="BB8" s="72">
        <v>22</v>
      </c>
      <c r="BC8" s="72">
        <v>16</v>
      </c>
      <c r="BD8" s="72">
        <v>21</v>
      </c>
      <c r="BE8" s="72">
        <v>37</v>
      </c>
      <c r="BF8" s="71">
        <v>37.9</v>
      </c>
      <c r="BG8" s="71">
        <v>36.799999999999997</v>
      </c>
      <c r="BH8" s="71">
        <v>43.9</v>
      </c>
      <c r="BI8" s="71">
        <v>33.299999999999997</v>
      </c>
      <c r="BJ8" s="71">
        <v>38.799999999999997</v>
      </c>
      <c r="BK8" s="71">
        <v>37.6</v>
      </c>
      <c r="BL8" s="71">
        <v>40.700000000000003</v>
      </c>
      <c r="BM8" s="71">
        <v>38.200000000000003</v>
      </c>
      <c r="BN8" s="71">
        <v>34.6</v>
      </c>
      <c r="BO8" s="71">
        <v>37.6</v>
      </c>
      <c r="BP8" s="68">
        <v>26.4</v>
      </c>
      <c r="BQ8" s="72">
        <v>1697</v>
      </c>
      <c r="BR8" s="72">
        <v>1599</v>
      </c>
      <c r="BS8" s="72">
        <v>2068</v>
      </c>
      <c r="BT8" s="73">
        <v>1331</v>
      </c>
      <c r="BU8" s="73">
        <v>1688</v>
      </c>
      <c r="BV8" s="72">
        <v>6777</v>
      </c>
      <c r="BW8" s="72">
        <v>7496</v>
      </c>
      <c r="BX8" s="72">
        <v>6967</v>
      </c>
      <c r="BY8" s="72">
        <v>7138</v>
      </c>
      <c r="BZ8" s="72">
        <v>8131</v>
      </c>
      <c r="CA8" s="70">
        <v>15069</v>
      </c>
      <c r="CB8" s="71" t="s">
        <v>124</v>
      </c>
      <c r="CC8" s="71" t="s">
        <v>124</v>
      </c>
      <c r="CD8" s="71" t="s">
        <v>124</v>
      </c>
      <c r="CE8" s="71" t="s">
        <v>124</v>
      </c>
      <c r="CF8" s="71" t="s">
        <v>124</v>
      </c>
      <c r="CG8" s="71" t="s">
        <v>124</v>
      </c>
      <c r="CH8" s="71" t="s">
        <v>124</v>
      </c>
      <c r="CI8" s="71" t="s">
        <v>124</v>
      </c>
      <c r="CJ8" s="71" t="s">
        <v>124</v>
      </c>
      <c r="CK8" s="71" t="s">
        <v>124</v>
      </c>
      <c r="CL8" s="68" t="s">
        <v>124</v>
      </c>
      <c r="CM8" s="70">
        <v>20534</v>
      </c>
      <c r="CN8" s="70">
        <v>0</v>
      </c>
      <c r="CO8" s="71" t="s">
        <v>124</v>
      </c>
      <c r="CP8" s="71" t="s">
        <v>124</v>
      </c>
      <c r="CQ8" s="71" t="s">
        <v>124</v>
      </c>
      <c r="CR8" s="71" t="s">
        <v>124</v>
      </c>
      <c r="CS8" s="71" t="s">
        <v>124</v>
      </c>
      <c r="CT8" s="71" t="s">
        <v>124</v>
      </c>
      <c r="CU8" s="71" t="s">
        <v>124</v>
      </c>
      <c r="CV8" s="71" t="s">
        <v>124</v>
      </c>
      <c r="CW8" s="71" t="s">
        <v>124</v>
      </c>
      <c r="CX8" s="71" t="s">
        <v>124</v>
      </c>
      <c r="CY8" s="68" t="s">
        <v>124</v>
      </c>
      <c r="CZ8" s="71">
        <v>1182.0999999999999</v>
      </c>
      <c r="DA8" s="71">
        <v>1036.4000000000001</v>
      </c>
      <c r="DB8" s="71">
        <v>68.900000000000006</v>
      </c>
      <c r="DC8" s="71">
        <v>84.7</v>
      </c>
      <c r="DD8" s="71">
        <v>0</v>
      </c>
      <c r="DE8" s="71">
        <v>84.4</v>
      </c>
      <c r="DF8" s="71">
        <v>78.400000000000006</v>
      </c>
      <c r="DG8" s="71">
        <v>70.5</v>
      </c>
      <c r="DH8" s="71">
        <v>59.2</v>
      </c>
      <c r="DI8" s="71">
        <v>62.4</v>
      </c>
      <c r="DJ8" s="68">
        <v>120.3</v>
      </c>
      <c r="DK8" s="71">
        <v>235.3</v>
      </c>
      <c r="DL8" s="71">
        <v>235.3</v>
      </c>
      <c r="DM8" s="71">
        <v>235.3</v>
      </c>
      <c r="DN8" s="71">
        <v>223.5</v>
      </c>
      <c r="DO8" s="71">
        <v>211.8</v>
      </c>
      <c r="DP8" s="71">
        <v>252.6</v>
      </c>
      <c r="DQ8" s="71">
        <v>252.8</v>
      </c>
      <c r="DR8" s="71">
        <v>269</v>
      </c>
      <c r="DS8" s="71">
        <v>276.60000000000002</v>
      </c>
      <c r="DT8" s="71">
        <v>274.8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133</v>
      </c>
      <c r="C10" s="78" t="s">
        <v>134</v>
      </c>
      <c r="D10" s="78" t="s">
        <v>135</v>
      </c>
      <c r="E10" s="78" t="s">
        <v>136</v>
      </c>
      <c r="F10" s="78" t="s">
        <v>137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2018-12-07T10:36:14Z</dcterms:created>
  <dcterms:modified xsi:type="dcterms:W3CDTF">2019-03-01T01:52:19Z</dcterms:modified>
  <cp:category/>
</cp:coreProperties>
</file>