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DioPkhWmeV2h6imkNSBXsL2NotMMFThyzR9piHUW6n7jhVW6XXlREixSftduJvTUZQsSdEJuOtTUZyDKj8+GKw==" workbookSaltValue="X+LDbGTxPEK3Ieo85hl5Bw=="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<sst xmlns="http://schemas.openxmlformats.org/spreadsheetml/2006/main" count="267" uniqueCount="110">
  <si>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</si>
  <si>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</si>
  <si>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</si>
  <si>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</si>
  <si>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</si>
  <si>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</si>
  <si>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</si>
  <si>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</si>
  <si>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</si>
  <si>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</si>
  <si>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</si>
  <si>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</si>
  <si>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</si>
  <si>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</si>
  <si>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</si>
  <si>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</si>
  <si>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</si>
  <si>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</si>
  <si>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</si>
  <si>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</si>
  <si>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</si>
  <si>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</si>
  <si>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</si>
  <si>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</si>
  <si>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　経営の健全性・効率性を示す指標について、類似団体平均値と比較して概ね良い数値となっているが、③流動比率について、類似団体平均76.31に対して、本市は53.65と大幅に低いものの、建設費の減少に伴い1年以内に償還予定の企業債元金が前年対比で約178百万円減少するなどしたため、流動比率は前年対比で11.77ポイント改善した。
　④の企業債残高対事業規模比率について、類似団体平均に対して低くなっている。また、下水道建設費が以前と比べて大幅に減少して推移しているため、企業債現在高は今後も減少する見込であるが、企業債残高に対する一般会計負担額が減少したため、実質的な負担額が増加した。
　⑧の水洗化率については、普及促進員の戸別訪問等による下水道への接続のお願いなどの取組により、徐々に改善している。</t>
    <rPh sb="82" eb="84">
      <t>オオハバ</t>
    </rPh>
    <rPh sb="85" eb="86">
      <t>ヒク</t>
    </rPh>
    <rPh sb="91" eb="94">
      <t>ケンセツヒ</t>
    </rPh>
    <rPh sb="95" eb="97">
      <t>ゲンショウ</t>
    </rPh>
    <rPh sb="98" eb="99">
      <t>トモナ</t>
    </rPh>
    <rPh sb="101" eb="102">
      <t>ネン</t>
    </rPh>
    <rPh sb="102" eb="104">
      <t>イナイ</t>
    </rPh>
    <rPh sb="105" eb="107">
      <t>ショウカン</t>
    </rPh>
    <rPh sb="107" eb="109">
      <t>ヨテイ</t>
    </rPh>
    <rPh sb="110" eb="113">
      <t>キギョウサイ</t>
    </rPh>
    <rPh sb="113" eb="115">
      <t>ガンキン</t>
    </rPh>
    <rPh sb="116" eb="118">
      <t>ゼンネン</t>
    </rPh>
    <rPh sb="118" eb="120">
      <t>タイヒ</t>
    </rPh>
    <rPh sb="121" eb="122">
      <t>ヤク</t>
    </rPh>
    <rPh sb="125" eb="126">
      <t>ヒャク</t>
    </rPh>
    <rPh sb="126" eb="128">
      <t>マンエン</t>
    </rPh>
    <rPh sb="128" eb="130">
      <t>ゲンショウ</t>
    </rPh>
    <rPh sb="139" eb="141">
      <t>リュウドウ</t>
    </rPh>
    <rPh sb="141" eb="143">
      <t>ヒリツ</t>
    </rPh>
    <rPh sb="144" eb="146">
      <t>ゼンネン</t>
    </rPh>
    <rPh sb="146" eb="148">
      <t>タイヒ</t>
    </rPh>
    <rPh sb="158" eb="160">
      <t>カイゼン</t>
    </rPh>
    <rPh sb="234" eb="237">
      <t>キギョウサイ</t>
    </rPh>
    <rPh sb="237" eb="240">
      <t>ゲンザイダカ</t>
    </rPh>
    <rPh sb="241" eb="243">
      <t>コンゴ</t>
    </rPh>
    <rPh sb="244" eb="246">
      <t>ゲンショウ</t>
    </rPh>
    <rPh sb="248" eb="250">
      <t>ミコミ</t>
    </rPh>
    <rPh sb="255" eb="258">
      <t>キギョウサイ</t>
    </rPh>
    <rPh sb="258" eb="260">
      <t>ザンダカ</t>
    </rPh>
    <rPh sb="261" eb="262">
      <t>タイ</t>
    </rPh>
    <rPh sb="264" eb="266">
      <t>イッパン</t>
    </rPh>
    <rPh sb="266" eb="268">
      <t>カイケイ</t>
    </rPh>
    <rPh sb="268" eb="271">
      <t>フタンガク</t>
    </rPh>
    <rPh sb="272" eb="274">
      <t>ゲンショウ</t>
    </rPh>
    <rPh sb="279" eb="282">
      <t>ジッシツテキ</t>
    </rPh>
    <rPh sb="283" eb="286">
      <t>フタンガク</t>
    </rPh>
    <rPh sb="287" eb="289">
      <t>ゾウカ</t>
    </rPh>
    <rPh sb="296" eb="299">
      <t>スイセンカ</t>
    </rPh>
    <rPh sb="299" eb="300">
      <t>リツ</t>
    </rPh>
    <rPh sb="306" eb="308">
      <t>フキュウ</t>
    </rPh>
    <rPh sb="308" eb="310">
      <t>ソクシン</t>
    </rPh>
    <rPh sb="310" eb="311">
      <t>イン</t>
    </rPh>
    <rPh sb="312" eb="314">
      <t>コベツ</t>
    </rPh>
    <rPh sb="314" eb="316">
      <t>ホウモン</t>
    </rPh>
    <rPh sb="316" eb="317">
      <t>トウ</t>
    </rPh>
    <rPh sb="320" eb="322">
      <t>ゲスイ</t>
    </rPh>
    <rPh sb="322" eb="323">
      <t>ドウ</t>
    </rPh>
    <rPh sb="325" eb="327">
      <t>セツゾク</t>
    </rPh>
    <rPh sb="329" eb="330">
      <t>ネガ</t>
    </rPh>
    <rPh sb="334" eb="336">
      <t>トリクミ</t>
    </rPh>
    <rPh sb="340" eb="342">
      <t>ジョジョ</t>
    </rPh>
    <rPh sb="343" eb="345">
      <t>カイゼン</t>
    </rPh>
    <phoneticPr fontId="1"/>
  </si>
  <si>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</si>
  <si>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</si>
  <si>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</si>
  <si>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</si>
  <si>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</si>
  <si>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</si>
  <si>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</si>
  <si>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</si>
  <si>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</si>
  <si>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</si>
  <si>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</si>
  <si>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</si>
  <si>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</si>
  <si>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</si>
  <si>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</si>
  <si>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</si>
  <si>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</si>
  <si>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</si>
  <si>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</si>
  <si>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</si>
  <si>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</si>
  <si>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</si>
  <si>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</si>
  <si>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</si>
  <si>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</si>
  <si>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</si>
  <si>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</si>
  <si>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</si>
  <si>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</si>
  <si>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</si>
  <si>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</si>
  <si>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</si>
  <si>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</si>
  <si>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</si>
  <si>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</si>
  <si>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</si>
  <si>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</si>
  <si>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</si>
  <si>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</si>
  <si>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</si>
  <si>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</si>
  <si>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</si>
  <si>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</si>
  <si>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</si>
  <si>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</si>
  <si>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</si>
  <si>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</si>
  <si>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</si>
  <si>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</si>
  <si>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</si>
  <si>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</si>
  <si>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</si>
  <si>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</si>
  <si>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</si>
  <si>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</si>
  <si>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</si>
  <si>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</si>
  <si>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</si>
  <si>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</si>
  <si>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</si>
  <si>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</si>
  <si>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</si>
  <si>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</si>
  <si>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</si>
  <si>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</si>
  <si>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</si>
  <si>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愛媛県　今治市</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</si>
  <si>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</si>
  <si>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</si>
  <si>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</si>
  <si>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</si>
  <si>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</si>
  <si>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</si>
  <si>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</si>
  <si>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</si>
  <si>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</si>
  <si>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</si>
  <si>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</si>
  <si>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</si>
  <si>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</si>
  <si>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</si>
  <si>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</si>
  <si>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</si>
  <si>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①有形固定資産減価償却率については、法適用３年目で、特別会計から移行する際に、減価償却累計額相当額を控除した額である簿価を取得価額としているため、償却率が低くなっている。今後、年数が経過し、償却が進むにつれ50％程度になるものと見込まれる。
　また、類似団体平均と比較して、②管渠老朽化率が高く、③管渠改善率が低くなっており、老朽管渠の更新の取組が急がれるが、本市においては、平成28年度から長寿命化計画に基づく老朽管対策事業を行い、令和元年度にストックマネジメント計画の策定を予定しており、老朽化する管渠の更新・改良等必要な対策を計画的に行う予定である。</t>
    <rPh sb="218" eb="220">
      <t>レイワ</t>
    </rPh>
    <rPh sb="220" eb="221">
      <t>ガン</t>
    </rPh>
    <phoneticPr fontId="1"/>
  </si>
  <si>
    <t>　今後10年間で、東部処理系統の整備のため集中的な投資が必要であるものの、建設費の増大していた10年前と比べると約半分となっているため、今後企業債の償還に係る負担は減少し、経営が改善されるる見込みである。反面、人口減少や節水意識の高まりで使用料収入が減少する見込みであること、また、今後は施設や管渠の老朽化対策や地震対策などに費用が掛かるため、使用料の適正化や処理場の統廃合などによるコストの削減等、経営改善を図る必要がある。
　なお、処理場の統廃合については、H29年度に漁業集落排水１処理区を統合、H30年度は、特定環境保全公共下水道１処理区を統合し、今後も施設の老朽化や人口減少による処理場の処理能力の余剰などを勘案し、順次統合を進め経営の合理化を図る予定である。</t>
    <rPh sb="141" eb="143">
      <t>コンゴ</t>
    </rPh>
    <rPh sb="163" eb="165">
      <t>ヒヨウ</t>
    </rPh>
    <rPh sb="166" eb="16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</si>
</sst>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0.09</c:v>
                </c:pt>
                <c:pt idx="3">
                  <c:v>0.08</c:v>
                </c:pt>
                <c:pt idx="4">
                  <c:v>7.0000000000000007E-2</c:v>
                </c:pt>
              </c:numCache>
            </c:numRef>
          </c:val>
          <c:extLst>
            <c:ext xmlns:c16="http://schemas.microsoft.com/office/drawing/2014/chart" uri="{C3380CC4-5D6E-409C-BE32-E72D297353CC}">
              <c16:uniqueId val="{00000000-0B31-4EA3-9E10-2EF9E4D9E3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0.13</c:v>
                </c:pt>
                <c:pt idx="4">
                  <c:v>0.1</c:v>
                </c:pt>
              </c:numCache>
            </c:numRef>
          </c:val>
          <c:smooth val="0"/>
          <c:extLst>
            <c:ext xmlns:c16="http://schemas.microsoft.com/office/drawing/2014/chart" uri="{C3380CC4-5D6E-409C-BE32-E72D297353CC}">
              <c16:uniqueId val="{00000001-0B31-4EA3-9E10-2EF9E4D9E3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66.36</c:v>
                </c:pt>
                <c:pt idx="3">
                  <c:v>65</c:v>
                </c:pt>
                <c:pt idx="4">
                  <c:v>66.650000000000006</c:v>
                </c:pt>
              </c:numCache>
            </c:numRef>
          </c:val>
          <c:extLst>
            <c:ext xmlns:c16="http://schemas.microsoft.com/office/drawing/2014/chart" uri="{C3380CC4-5D6E-409C-BE32-E72D297353CC}">
              <c16:uniqueId val="{00000000-1C22-44F2-9D20-53E4D10D64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64.67</c:v>
                </c:pt>
                <c:pt idx="3">
                  <c:v>64.959999999999994</c:v>
                </c:pt>
                <c:pt idx="4">
                  <c:v>65.040000000000006</c:v>
                </c:pt>
              </c:numCache>
            </c:numRef>
          </c:val>
          <c:smooth val="0"/>
          <c:extLst>
            <c:ext xmlns:c16="http://schemas.microsoft.com/office/drawing/2014/chart" uri="{C3380CC4-5D6E-409C-BE32-E72D297353CC}">
              <c16:uniqueId val="{00000001-1C22-44F2-9D20-53E4D10D64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93.71</c:v>
                </c:pt>
                <c:pt idx="3">
                  <c:v>93.9</c:v>
                </c:pt>
                <c:pt idx="4">
                  <c:v>94.14</c:v>
                </c:pt>
              </c:numCache>
            </c:numRef>
          </c:val>
          <c:extLst>
            <c:ext xmlns:c16="http://schemas.microsoft.com/office/drawing/2014/chart" uri="{C3380CC4-5D6E-409C-BE32-E72D297353CC}">
              <c16:uniqueId val="{00000000-35E4-42CF-8074-57E8877CD3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91.76</c:v>
                </c:pt>
                <c:pt idx="3">
                  <c:v>92.3</c:v>
                </c:pt>
                <c:pt idx="4">
                  <c:v>92.55</c:v>
                </c:pt>
              </c:numCache>
            </c:numRef>
          </c:val>
          <c:smooth val="0"/>
          <c:extLst>
            <c:ext xmlns:c16="http://schemas.microsoft.com/office/drawing/2014/chart" uri="{C3380CC4-5D6E-409C-BE32-E72D297353CC}">
              <c16:uniqueId val="{00000001-35E4-42CF-8074-57E8877CD3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104.29</c:v>
                </c:pt>
                <c:pt idx="3">
                  <c:v>101.6</c:v>
                </c:pt>
                <c:pt idx="4">
                  <c:v>101.49</c:v>
                </c:pt>
              </c:numCache>
            </c:numRef>
          </c:val>
          <c:extLst>
            <c:ext xmlns:c16="http://schemas.microsoft.com/office/drawing/2014/chart" uri="{C3380CC4-5D6E-409C-BE32-E72D297353CC}">
              <c16:uniqueId val="{00000000-09D3-43EF-961E-5161E7165F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109.27</c:v>
                </c:pt>
                <c:pt idx="3">
                  <c:v>108.03</c:v>
                </c:pt>
                <c:pt idx="4">
                  <c:v>106.9</c:v>
                </c:pt>
              </c:numCache>
            </c:numRef>
          </c:val>
          <c:smooth val="0"/>
          <c:extLst>
            <c:ext xmlns:c16="http://schemas.microsoft.com/office/drawing/2014/chart" uri="{C3380CC4-5D6E-409C-BE32-E72D297353CC}">
              <c16:uniqueId val="{00000001-09D3-43EF-961E-5161E7165F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4.3600000000000003</c:v>
                </c:pt>
                <c:pt idx="3">
                  <c:v>8.67</c:v>
                </c:pt>
                <c:pt idx="4">
                  <c:v>12.24</c:v>
                </c:pt>
              </c:numCache>
            </c:numRef>
          </c:val>
          <c:extLst>
            <c:ext xmlns:c16="http://schemas.microsoft.com/office/drawing/2014/chart" uri="{C3380CC4-5D6E-409C-BE32-E72D297353CC}">
              <c16:uniqueId val="{00000000-B8FB-44B8-8E32-055F638874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26.63</c:v>
                </c:pt>
                <c:pt idx="3">
                  <c:v>25.61</c:v>
                </c:pt>
                <c:pt idx="4">
                  <c:v>26.13</c:v>
                </c:pt>
              </c:numCache>
            </c:numRef>
          </c:val>
          <c:smooth val="0"/>
          <c:extLst>
            <c:ext xmlns:c16="http://schemas.microsoft.com/office/drawing/2014/chart" uri="{C3380CC4-5D6E-409C-BE32-E72D297353CC}">
              <c16:uniqueId val="{00000001-B8FB-44B8-8E32-055F638874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3.43</c:v>
                </c:pt>
                <c:pt idx="3">
                  <c:v>3.89</c:v>
                </c:pt>
                <c:pt idx="4">
                  <c:v>4.03</c:v>
                </c:pt>
              </c:numCache>
            </c:numRef>
          </c:val>
          <c:extLst>
            <c:ext xmlns:c16="http://schemas.microsoft.com/office/drawing/2014/chart" uri="{C3380CC4-5D6E-409C-BE32-E72D297353CC}">
              <c16:uniqueId val="{00000000-9379-484E-A2A5-8C043F0633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0.95</c:v>
                </c:pt>
                <c:pt idx="3">
                  <c:v>1.07</c:v>
                </c:pt>
                <c:pt idx="4">
                  <c:v>1.03</c:v>
                </c:pt>
              </c:numCache>
            </c:numRef>
          </c:val>
          <c:smooth val="0"/>
          <c:extLst>
            <c:ext xmlns:c16="http://schemas.microsoft.com/office/drawing/2014/chart" uri="{C3380CC4-5D6E-409C-BE32-E72D297353CC}">
              <c16:uniqueId val="{00000001-9379-484E-A2A5-8C043F0633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BE2-4BDD-B90D-5822532A80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15.65</c:v>
                </c:pt>
                <c:pt idx="3">
                  <c:v>13.55</c:v>
                </c:pt>
                <c:pt idx="4">
                  <c:v>9.06</c:v>
                </c:pt>
              </c:numCache>
            </c:numRef>
          </c:val>
          <c:smooth val="0"/>
          <c:extLst>
            <c:ext xmlns:c16="http://schemas.microsoft.com/office/drawing/2014/chart" uri="{C3380CC4-5D6E-409C-BE32-E72D297353CC}">
              <c16:uniqueId val="{00000001-9BE2-4BDD-B90D-5822532A80D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34.799999999999997</c:v>
                </c:pt>
                <c:pt idx="3">
                  <c:v>48</c:v>
                </c:pt>
                <c:pt idx="4">
                  <c:v>53.65</c:v>
                </c:pt>
              </c:numCache>
            </c:numRef>
          </c:val>
          <c:extLst>
            <c:ext xmlns:c16="http://schemas.microsoft.com/office/drawing/2014/chart" uri="{C3380CC4-5D6E-409C-BE32-E72D297353CC}">
              <c16:uniqueId val="{00000000-49B3-4CA7-AE21-40CD59017D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77.94</c:v>
                </c:pt>
                <c:pt idx="3">
                  <c:v>78.45</c:v>
                </c:pt>
                <c:pt idx="4">
                  <c:v>76.31</c:v>
                </c:pt>
              </c:numCache>
            </c:numRef>
          </c:val>
          <c:smooth val="0"/>
          <c:extLst>
            <c:ext xmlns:c16="http://schemas.microsoft.com/office/drawing/2014/chart" uri="{C3380CC4-5D6E-409C-BE32-E72D297353CC}">
              <c16:uniqueId val="{00000001-49B3-4CA7-AE21-40CD59017D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640.08000000000004</c:v>
                </c:pt>
                <c:pt idx="3">
                  <c:v>645.80999999999995</c:v>
                </c:pt>
                <c:pt idx="4">
                  <c:v>729.91</c:v>
                </c:pt>
              </c:numCache>
            </c:numRef>
          </c:val>
          <c:extLst>
            <c:ext xmlns:c16="http://schemas.microsoft.com/office/drawing/2014/chart" uri="{C3380CC4-5D6E-409C-BE32-E72D297353CC}">
              <c16:uniqueId val="{00000000-F650-4DF8-8DCA-854F7F6381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774.99</c:v>
                </c:pt>
                <c:pt idx="3">
                  <c:v>799.41</c:v>
                </c:pt>
                <c:pt idx="4">
                  <c:v>820.36</c:v>
                </c:pt>
              </c:numCache>
            </c:numRef>
          </c:val>
          <c:smooth val="0"/>
          <c:extLst>
            <c:ext xmlns:c16="http://schemas.microsoft.com/office/drawing/2014/chart" uri="{C3380CC4-5D6E-409C-BE32-E72D297353CC}">
              <c16:uniqueId val="{00000001-F650-4DF8-8DCA-854F7F6381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104.33</c:v>
                </c:pt>
                <c:pt idx="3">
                  <c:v>99.14</c:v>
                </c:pt>
                <c:pt idx="4">
                  <c:v>99.53</c:v>
                </c:pt>
              </c:numCache>
            </c:numRef>
          </c:val>
          <c:extLst>
            <c:ext xmlns:c16="http://schemas.microsoft.com/office/drawing/2014/chart" uri="{C3380CC4-5D6E-409C-BE32-E72D297353CC}">
              <c16:uniqueId val="{00000000-E9E2-4A5A-BBAD-D0ABF4D792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96.57</c:v>
                </c:pt>
                <c:pt idx="3">
                  <c:v>96.54</c:v>
                </c:pt>
                <c:pt idx="4">
                  <c:v>95.4</c:v>
                </c:pt>
              </c:numCache>
            </c:numRef>
          </c:val>
          <c:smooth val="0"/>
          <c:extLst>
            <c:ext xmlns:c16="http://schemas.microsoft.com/office/drawing/2014/chart" uri="{C3380CC4-5D6E-409C-BE32-E72D297353CC}">
              <c16:uniqueId val="{00000001-E9E2-4A5A-BBAD-D0ABF4D792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150.24</c:v>
                </c:pt>
                <c:pt idx="3">
                  <c:v>158.24</c:v>
                </c:pt>
                <c:pt idx="4">
                  <c:v>156.96</c:v>
                </c:pt>
              </c:numCache>
            </c:numRef>
          </c:val>
          <c:extLst>
            <c:ext xmlns:c16="http://schemas.microsoft.com/office/drawing/2014/chart" uri="{C3380CC4-5D6E-409C-BE32-E72D297353CC}">
              <c16:uniqueId val="{00000000-B4A4-4B88-997D-4C832218A9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161.54</c:v>
                </c:pt>
                <c:pt idx="3">
                  <c:v>162.81</c:v>
                </c:pt>
                <c:pt idx="4">
                  <c:v>163.19999999999999</c:v>
                </c:pt>
              </c:numCache>
            </c:numRef>
          </c:val>
          <c:smooth val="0"/>
          <c:extLst>
            <c:ext xmlns:c16="http://schemas.microsoft.com/office/drawing/2014/chart" uri="{C3380CC4-5D6E-409C-BE32-E72D297353CC}">
              <c16:uniqueId val="{00000001-B4A4-4B88-997D-4C832218A9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【108.69】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【3.28】</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【69.49】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【682.78】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【95.20】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【136.86】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【100.91】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【38.60】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【5.64】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2</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4</v>
      </c>
      <c r="C7" s="43"/>
      <c r="D7" s="43"/>
      <c r="E7" s="43"/>
      <c r="F7" s="43"/>
      <c r="G7" s="43"/>
      <c r="H7" s="43"/>
      <c r="I7" s="43" t="s">
        <v>13</v>
      </c>
      <c r="J7" s="43"/>
      <c r="K7" s="43"/>
      <c r="L7" s="43"/>
      <c r="M7" s="43"/>
      <c r="N7" s="43"/>
      <c r="O7" s="43"/>
      <c r="P7" s="43" t="s">
        <v>5</v>
      </c>
      <c r="Q7" s="43"/>
      <c r="R7" s="43"/>
      <c r="S7" s="43"/>
      <c r="T7" s="43"/>
      <c r="U7" s="43"/>
      <c r="V7" s="43"/>
      <c r="W7" s="43" t="s">
        <v>15</v>
      </c>
      <c r="X7" s="43"/>
      <c r="Y7" s="43"/>
      <c r="Z7" s="43"/>
      <c r="AA7" s="43"/>
      <c r="AB7" s="43"/>
      <c r="AC7" s="43"/>
      <c r="AD7" s="43" t="s">
        <v>8</v>
      </c>
      <c r="AE7" s="43"/>
      <c r="AF7" s="43"/>
      <c r="AG7" s="43"/>
      <c r="AH7" s="43"/>
      <c r="AI7" s="43"/>
      <c r="AJ7" s="43"/>
      <c r="AK7" s="3"/>
      <c r="AL7" s="43" t="s">
        <v>17</v>
      </c>
      <c r="AM7" s="43"/>
      <c r="AN7" s="43"/>
      <c r="AO7" s="43"/>
      <c r="AP7" s="43"/>
      <c r="AQ7" s="43"/>
      <c r="AR7" s="43"/>
      <c r="AS7" s="43"/>
      <c r="AT7" s="43" t="s">
        <v>9</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Bd1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14</v>
      </c>
      <c r="BM8" s="49"/>
      <c r="BN8" s="17" t="s">
        <v>21</v>
      </c>
      <c r="BO8" s="20"/>
      <c r="BP8" s="20"/>
      <c r="BQ8" s="20"/>
      <c r="BR8" s="20"/>
      <c r="BS8" s="20"/>
      <c r="BT8" s="20"/>
      <c r="BU8" s="20"/>
      <c r="BV8" s="20"/>
      <c r="BW8" s="20"/>
      <c r="BX8" s="20"/>
      <c r="BY8" s="24"/>
    </row>
    <row r="9" spans="1:78" ht="18.75" customHeight="1" x14ac:dyDescent="0.15">
      <c r="A9" s="2"/>
      <c r="B9" s="43" t="s">
        <v>22</v>
      </c>
      <c r="C9" s="43"/>
      <c r="D9" s="43"/>
      <c r="E9" s="43"/>
      <c r="F9" s="43"/>
      <c r="G9" s="43"/>
      <c r="H9" s="43"/>
      <c r="I9" s="43" t="s">
        <v>25</v>
      </c>
      <c r="J9" s="43"/>
      <c r="K9" s="43"/>
      <c r="L9" s="43"/>
      <c r="M9" s="43"/>
      <c r="N9" s="43"/>
      <c r="O9" s="43"/>
      <c r="P9" s="43" t="s">
        <v>26</v>
      </c>
      <c r="Q9" s="43"/>
      <c r="R9" s="43"/>
      <c r="S9" s="43"/>
      <c r="T9" s="43"/>
      <c r="U9" s="43"/>
      <c r="V9" s="43"/>
      <c r="W9" s="43" t="s">
        <v>29</v>
      </c>
      <c r="X9" s="43"/>
      <c r="Y9" s="43"/>
      <c r="Z9" s="43"/>
      <c r="AA9" s="43"/>
      <c r="AB9" s="43"/>
      <c r="AC9" s="43"/>
      <c r="AD9" s="43" t="s">
        <v>23</v>
      </c>
      <c r="AE9" s="43"/>
      <c r="AF9" s="43"/>
      <c r="AG9" s="43"/>
      <c r="AH9" s="43"/>
      <c r="AI9" s="43"/>
      <c r="AJ9" s="43"/>
      <c r="AK9" s="3"/>
      <c r="AL9" s="43" t="s">
        <v>31</v>
      </c>
      <c r="AM9" s="43"/>
      <c r="AN9" s="43"/>
      <c r="AO9" s="43"/>
      <c r="AP9" s="43"/>
      <c r="AQ9" s="43"/>
      <c r="AR9" s="43"/>
      <c r="AS9" s="43"/>
      <c r="AT9" s="43" t="s">
        <v>33</v>
      </c>
      <c r="AU9" s="43"/>
      <c r="AV9" s="43"/>
      <c r="AW9" s="43"/>
      <c r="AX9" s="43"/>
      <c r="AY9" s="43"/>
      <c r="AZ9" s="43"/>
      <c r="BA9" s="43"/>
      <c r="BB9" s="43" t="s">
        <v>34</v>
      </c>
      <c r="BC9" s="43"/>
      <c r="BD9" s="43"/>
      <c r="BE9" s="43"/>
      <c r="BF9" s="43"/>
      <c r="BG9" s="43"/>
      <c r="BH9" s="43"/>
      <c r="BI9" s="43"/>
      <c r="BJ9" s="3"/>
      <c r="BK9" s="3"/>
      <c r="BL9" s="50" t="s">
        <v>37</v>
      </c>
      <c r="BM9" s="51"/>
      <c r="BN9" s="18" t="s">
        <v>38</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f>データ!O6</f>
        <v>62.42</v>
      </c>
      <c r="J10" s="47"/>
      <c r="K10" s="47"/>
      <c r="L10" s="47"/>
      <c r="M10" s="47"/>
      <c r="N10" s="47"/>
      <c r="O10" s="47"/>
      <c r="P10" s="47">
        <f>データ!P6</f>
        <v>57.33</v>
      </c>
      <c r="Q10" s="47"/>
      <c r="R10" s="47"/>
      <c r="S10" s="47"/>
      <c r="T10" s="47"/>
      <c r="U10" s="47"/>
      <c r="V10" s="47"/>
      <c r="W10" s="47">
        <f>データ!Q6</f>
        <v>60</v>
      </c>
      <c r="X10" s="47"/>
      <c r="Y10" s="47"/>
      <c r="Z10" s="47"/>
      <c r="AA10" s="47"/>
      <c r="AB10" s="47"/>
      <c r="AC10" s="47"/>
      <c r="AD10" s="46">
        <f>データ!R6</f>
        <v>2741</v>
      </c>
      <c r="AE10" s="46"/>
      <c r="AF10" s="46"/>
      <c r="AG10" s="46"/>
      <c r="AH10" s="46"/>
      <c r="AI10" s="46"/>
      <c r="AJ10" s="46"/>
      <c r="AK10" s="2"/>
      <c r="AL10" s="46">
        <f>データ!V6</f>
        <v>91323</v>
      </c>
      <c r="AM10" s="46"/>
      <c r="AN10" s="46"/>
      <c r="AO10" s="46"/>
      <c r="AP10" s="46"/>
      <c r="AQ10" s="46"/>
      <c r="AR10" s="46"/>
      <c r="AS10" s="46"/>
      <c r="AT10" s="47">
        <f>データ!W6</f>
        <v>22.28</v>
      </c>
      <c r="AU10" s="47"/>
      <c r="AV10" s="47"/>
      <c r="AW10" s="47"/>
      <c r="AX10" s="47"/>
      <c r="AY10" s="47"/>
      <c r="AZ10" s="47"/>
      <c r="BA10" s="47"/>
      <c r="BB10" s="47">
        <f>データ!X6</f>
        <v>4098.88</v>
      </c>
      <c r="BC10" s="47"/>
      <c r="BD10" s="47"/>
      <c r="BE10" s="47"/>
      <c r="BF10" s="47"/>
      <c r="BG10" s="47"/>
      <c r="BH10" s="47"/>
      <c r="BI10" s="47"/>
      <c r="BJ10" s="2"/>
      <c r="BK10" s="2"/>
      <c r="BL10" s="52" t="s">
        <v>40</v>
      </c>
      <c r="BM10" s="53"/>
      <c r="BN10" s="19" t="s">
        <v>32</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42</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24</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43</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11</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45</v>
      </c>
    </row>
    <row r="84" spans="1:78" hidden="1" x14ac:dyDescent="0.15">
      <c r="B84" s="6" t="s">
        <v>46</v>
      </c>
      <c r="C84" s="6"/>
      <c r="D84" s="6"/>
      <c r="E84" s="6" t="s">
        <v>47</v>
      </c>
      <c r="F84" s="6" t="s">
        <v>49</v>
      </c>
      <c r="G84" s="6" t="s">
        <v>50</v>
      </c>
      <c r="H84" s="6" t="s">
        <v>44</v>
      </c>
      <c r="I84" s="6" t="s">
        <v>12</v>
      </c>
      <c r="J84" s="6" t="s">
        <v>51</v>
      </c>
      <c r="K84" s="6" t="s">
        <v>52</v>
      </c>
      <c r="L84" s="6" t="s">
        <v>35</v>
      </c>
      <c r="M84" s="6" t="s">
        <v>39</v>
      </c>
      <c r="N84" s="6" t="s">
        <v>53</v>
      </c>
      <c r="O84" s="6" t="s">
        <v>55</v>
      </c>
    </row>
    <row r="85" spans="1:78" hidden="1" x14ac:dyDescent="0.15">
      <c r="B85" s="6"/>
      <c r="C85" s="6"/>
      <c r="D85" s="6"/>
      <c r="E85" s="6" t="str">
        <f>データ!AI6</f>
        <v>【108.69】</v>
      </c>
      <c r="F85" s="6" t="str">
        <f>データ!AT6</f>
        <v>【3.28】</v>
      </c>
      <c r="G85" s="6" t="str">
        <f>データ!BE6</f>
        <v>【69.49】</v>
      </c>
      <c r="H85" s="6" t="str">
        <f>データ!BP6</f>
        <v>【682.78】</v>
      </c>
      <c r="I85" s="6" t="str">
        <f>データ!CA6</f>
        <v>【100.91】</v>
      </c>
      <c r="J85" s="6" t="str">
        <f>データ!CL6</f>
        <v>【136.86】</v>
      </c>
      <c r="K85" s="6" t="str">
        <f>データ!CW6</f>
        <v>【58.98】</v>
      </c>
      <c r="L85" s="6" t="str">
        <f>データ!DH6</f>
        <v>【95.20】</v>
      </c>
      <c r="M85" s="6" t="str">
        <f>データ!DS6</f>
        <v>【38.60】</v>
      </c>
      <c r="N85" s="6" t="str">
        <f>データ!ED6</f>
        <v>【5.64】</v>
      </c>
      <c r="O85" s="6" t="str">
        <f>データ!EO6</f>
        <v>【0.23】</v>
      </c>
    </row>
  </sheetData>
  <sheetProtection algorithmName="SHA-512" hashValue="14qnJV8BjrBso6vp6AxeI/fbdDYh/ulhGbz79T7j842prqYBB7FNWa37xudNDsyODmavFszwnUQLBMwiqBjXAg==" saltValue="NM3NzHMF7/H6oqe9qI70vw=="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58</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20</v>
      </c>
      <c r="B3" s="30" t="s">
        <v>36</v>
      </c>
      <c r="C3" s="30" t="s">
        <v>60</v>
      </c>
      <c r="D3" s="30" t="s">
        <v>61</v>
      </c>
      <c r="E3" s="30" t="s">
        <v>7</v>
      </c>
      <c r="F3" s="30" t="s">
        <v>6</v>
      </c>
      <c r="G3" s="30" t="s">
        <v>27</v>
      </c>
      <c r="H3" s="77" t="s">
        <v>62</v>
      </c>
      <c r="I3" s="78"/>
      <c r="J3" s="78"/>
      <c r="K3" s="78"/>
      <c r="L3" s="78"/>
      <c r="M3" s="78"/>
      <c r="N3" s="78"/>
      <c r="O3" s="78"/>
      <c r="P3" s="78"/>
      <c r="Q3" s="78"/>
      <c r="R3" s="78"/>
      <c r="S3" s="78"/>
      <c r="T3" s="78"/>
      <c r="U3" s="78"/>
      <c r="V3" s="78"/>
      <c r="W3" s="78"/>
      <c r="X3" s="79"/>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54</v>
      </c>
      <c r="Z4" s="76"/>
      <c r="AA4" s="76"/>
      <c r="AB4" s="76"/>
      <c r="AC4" s="76"/>
      <c r="AD4" s="76"/>
      <c r="AE4" s="76"/>
      <c r="AF4" s="76"/>
      <c r="AG4" s="76"/>
      <c r="AH4" s="76"/>
      <c r="AI4" s="76"/>
      <c r="AJ4" s="76" t="s">
        <v>48</v>
      </c>
      <c r="AK4" s="76"/>
      <c r="AL4" s="76"/>
      <c r="AM4" s="76"/>
      <c r="AN4" s="76"/>
      <c r="AO4" s="76"/>
      <c r="AP4" s="76"/>
      <c r="AQ4" s="76"/>
      <c r="AR4" s="76"/>
      <c r="AS4" s="76"/>
      <c r="AT4" s="76"/>
      <c r="AU4" s="76" t="s">
        <v>30</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x14ac:dyDescent="0.15">
      <c r="A5" s="28" t="s">
        <v>70</v>
      </c>
      <c r="B5" s="32"/>
      <c r="C5" s="32"/>
      <c r="D5" s="32"/>
      <c r="E5" s="32"/>
      <c r="F5" s="32"/>
      <c r="G5" s="32"/>
      <c r="H5" s="36" t="s">
        <v>59</v>
      </c>
      <c r="I5" s="36" t="s">
        <v>71</v>
      </c>
      <c r="J5" s="36" t="s">
        <v>72</v>
      </c>
      <c r="K5" s="36" t="s">
        <v>73</v>
      </c>
      <c r="L5" s="36" t="s">
        <v>74</v>
      </c>
      <c r="M5" s="36" t="s">
        <v>8</v>
      </c>
      <c r="N5" s="36" t="s">
        <v>75</v>
      </c>
      <c r="O5" s="36" t="s">
        <v>76</v>
      </c>
      <c r="P5" s="36" t="s">
        <v>77</v>
      </c>
      <c r="Q5" s="36" t="s">
        <v>78</v>
      </c>
      <c r="R5" s="36" t="s">
        <v>79</v>
      </c>
      <c r="S5" s="36" t="s">
        <v>80</v>
      </c>
      <c r="T5" s="36" t="s">
        <v>81</v>
      </c>
      <c r="U5" s="36" t="s">
        <v>1</v>
      </c>
      <c r="V5" s="36" t="s">
        <v>3</v>
      </c>
      <c r="W5" s="36" t="s">
        <v>82</v>
      </c>
      <c r="X5" s="36" t="s">
        <v>83</v>
      </c>
      <c r="Y5" s="36" t="s">
        <v>84</v>
      </c>
      <c r="Z5" s="36" t="s">
        <v>85</v>
      </c>
      <c r="AA5" s="36" t="s">
        <v>86</v>
      </c>
      <c r="AB5" s="36" t="s">
        <v>87</v>
      </c>
      <c r="AC5" s="36" t="s">
        <v>88</v>
      </c>
      <c r="AD5" s="36" t="s">
        <v>89</v>
      </c>
      <c r="AE5" s="36" t="s">
        <v>92</v>
      </c>
      <c r="AF5" s="36" t="s">
        <v>93</v>
      </c>
      <c r="AG5" s="36" t="s">
        <v>94</v>
      </c>
      <c r="AH5" s="36" t="s">
        <v>95</v>
      </c>
      <c r="AI5" s="36" t="s">
        <v>46</v>
      </c>
      <c r="AJ5" s="36" t="s">
        <v>84</v>
      </c>
      <c r="AK5" s="36" t="s">
        <v>85</v>
      </c>
      <c r="AL5" s="36" t="s">
        <v>86</v>
      </c>
      <c r="AM5" s="36" t="s">
        <v>87</v>
      </c>
      <c r="AN5" s="36" t="s">
        <v>88</v>
      </c>
      <c r="AO5" s="36" t="s">
        <v>89</v>
      </c>
      <c r="AP5" s="36" t="s">
        <v>92</v>
      </c>
      <c r="AQ5" s="36" t="s">
        <v>93</v>
      </c>
      <c r="AR5" s="36" t="s">
        <v>94</v>
      </c>
      <c r="AS5" s="36" t="s">
        <v>95</v>
      </c>
      <c r="AT5" s="36" t="s">
        <v>90</v>
      </c>
      <c r="AU5" s="36" t="s">
        <v>84</v>
      </c>
      <c r="AV5" s="36" t="s">
        <v>85</v>
      </c>
      <c r="AW5" s="36" t="s">
        <v>86</v>
      </c>
      <c r="AX5" s="36" t="s">
        <v>87</v>
      </c>
      <c r="AY5" s="36" t="s">
        <v>88</v>
      </c>
      <c r="AZ5" s="36" t="s">
        <v>89</v>
      </c>
      <c r="BA5" s="36" t="s">
        <v>92</v>
      </c>
      <c r="BB5" s="36" t="s">
        <v>93</v>
      </c>
      <c r="BC5" s="36" t="s">
        <v>94</v>
      </c>
      <c r="BD5" s="36" t="s">
        <v>95</v>
      </c>
      <c r="BE5" s="36" t="s">
        <v>90</v>
      </c>
      <c r="BF5" s="36" t="s">
        <v>84</v>
      </c>
      <c r="BG5" s="36" t="s">
        <v>85</v>
      </c>
      <c r="BH5" s="36" t="s">
        <v>86</v>
      </c>
      <c r="BI5" s="36" t="s">
        <v>87</v>
      </c>
      <c r="BJ5" s="36" t="s">
        <v>88</v>
      </c>
      <c r="BK5" s="36" t="s">
        <v>89</v>
      </c>
      <c r="BL5" s="36" t="s">
        <v>92</v>
      </c>
      <c r="BM5" s="36" t="s">
        <v>93</v>
      </c>
      <c r="BN5" s="36" t="s">
        <v>94</v>
      </c>
      <c r="BO5" s="36" t="s">
        <v>95</v>
      </c>
      <c r="BP5" s="36" t="s">
        <v>90</v>
      </c>
      <c r="BQ5" s="36" t="s">
        <v>84</v>
      </c>
      <c r="BR5" s="36" t="s">
        <v>85</v>
      </c>
      <c r="BS5" s="36" t="s">
        <v>86</v>
      </c>
      <c r="BT5" s="36" t="s">
        <v>87</v>
      </c>
      <c r="BU5" s="36" t="s">
        <v>88</v>
      </c>
      <c r="BV5" s="36" t="s">
        <v>89</v>
      </c>
      <c r="BW5" s="36" t="s">
        <v>92</v>
      </c>
      <c r="BX5" s="36" t="s">
        <v>93</v>
      </c>
      <c r="BY5" s="36" t="s">
        <v>94</v>
      </c>
      <c r="BZ5" s="36" t="s">
        <v>95</v>
      </c>
      <c r="CA5" s="36" t="s">
        <v>90</v>
      </c>
      <c r="CB5" s="36" t="s">
        <v>84</v>
      </c>
      <c r="CC5" s="36" t="s">
        <v>85</v>
      </c>
      <c r="CD5" s="36" t="s">
        <v>86</v>
      </c>
      <c r="CE5" s="36" t="s">
        <v>87</v>
      </c>
      <c r="CF5" s="36" t="s">
        <v>88</v>
      </c>
      <c r="CG5" s="36" t="s">
        <v>89</v>
      </c>
      <c r="CH5" s="36" t="s">
        <v>92</v>
      </c>
      <c r="CI5" s="36" t="s">
        <v>93</v>
      </c>
      <c r="CJ5" s="36" t="s">
        <v>94</v>
      </c>
      <c r="CK5" s="36" t="s">
        <v>95</v>
      </c>
      <c r="CL5" s="36" t="s">
        <v>90</v>
      </c>
      <c r="CM5" s="36" t="s">
        <v>84</v>
      </c>
      <c r="CN5" s="36" t="s">
        <v>85</v>
      </c>
      <c r="CO5" s="36" t="s">
        <v>86</v>
      </c>
      <c r="CP5" s="36" t="s">
        <v>87</v>
      </c>
      <c r="CQ5" s="36" t="s">
        <v>88</v>
      </c>
      <c r="CR5" s="36" t="s">
        <v>89</v>
      </c>
      <c r="CS5" s="36" t="s">
        <v>92</v>
      </c>
      <c r="CT5" s="36" t="s">
        <v>93</v>
      </c>
      <c r="CU5" s="36" t="s">
        <v>94</v>
      </c>
      <c r="CV5" s="36" t="s">
        <v>95</v>
      </c>
      <c r="CW5" s="36" t="s">
        <v>90</v>
      </c>
      <c r="CX5" s="36" t="s">
        <v>84</v>
      </c>
      <c r="CY5" s="36" t="s">
        <v>85</v>
      </c>
      <c r="CZ5" s="36" t="s">
        <v>86</v>
      </c>
      <c r="DA5" s="36" t="s">
        <v>87</v>
      </c>
      <c r="DB5" s="36" t="s">
        <v>88</v>
      </c>
      <c r="DC5" s="36" t="s">
        <v>89</v>
      </c>
      <c r="DD5" s="36" t="s">
        <v>92</v>
      </c>
      <c r="DE5" s="36" t="s">
        <v>93</v>
      </c>
      <c r="DF5" s="36" t="s">
        <v>94</v>
      </c>
      <c r="DG5" s="36" t="s">
        <v>95</v>
      </c>
      <c r="DH5" s="36" t="s">
        <v>90</v>
      </c>
      <c r="DI5" s="36" t="s">
        <v>84</v>
      </c>
      <c r="DJ5" s="36" t="s">
        <v>85</v>
      </c>
      <c r="DK5" s="36" t="s">
        <v>86</v>
      </c>
      <c r="DL5" s="36" t="s">
        <v>87</v>
      </c>
      <c r="DM5" s="36" t="s">
        <v>88</v>
      </c>
      <c r="DN5" s="36" t="s">
        <v>89</v>
      </c>
      <c r="DO5" s="36" t="s">
        <v>92</v>
      </c>
      <c r="DP5" s="36" t="s">
        <v>93</v>
      </c>
      <c r="DQ5" s="36" t="s">
        <v>94</v>
      </c>
      <c r="DR5" s="36" t="s">
        <v>95</v>
      </c>
      <c r="DS5" s="36" t="s">
        <v>90</v>
      </c>
      <c r="DT5" s="36" t="s">
        <v>84</v>
      </c>
      <c r="DU5" s="36" t="s">
        <v>85</v>
      </c>
      <c r="DV5" s="36" t="s">
        <v>86</v>
      </c>
      <c r="DW5" s="36" t="s">
        <v>87</v>
      </c>
      <c r="DX5" s="36" t="s">
        <v>88</v>
      </c>
      <c r="DY5" s="36" t="s">
        <v>89</v>
      </c>
      <c r="DZ5" s="36" t="s">
        <v>92</v>
      </c>
      <c r="EA5" s="36" t="s">
        <v>93</v>
      </c>
      <c r="EB5" s="36" t="s">
        <v>94</v>
      </c>
      <c r="EC5" s="36" t="s">
        <v>95</v>
      </c>
      <c r="ED5" s="36" t="s">
        <v>90</v>
      </c>
      <c r="EE5" s="36" t="s">
        <v>84</v>
      </c>
      <c r="EF5" s="36" t="s">
        <v>85</v>
      </c>
      <c r="EG5" s="36" t="s">
        <v>86</v>
      </c>
      <c r="EH5" s="36" t="s">
        <v>87</v>
      </c>
      <c r="EI5" s="36" t="s">
        <v>88</v>
      </c>
      <c r="EJ5" s="36" t="s">
        <v>89</v>
      </c>
      <c r="EK5" s="36" t="s">
        <v>92</v>
      </c>
      <c r="EL5" s="36" t="s">
        <v>93</v>
      </c>
      <c r="EM5" s="36" t="s">
        <v>94</v>
      </c>
      <c r="EN5" s="36" t="s">
        <v>95</v>
      </c>
      <c r="EO5" s="36" t="s">
        <v>90</v>
      </c>
    </row>
    <row r="6" spans="1:148" s="27" customFormat="1" x14ac:dyDescent="0.15">
      <c r="A6" s="28" t="s">
        <v>96</v>
      </c>
      <c r="B6" s="33">
        <f t="shared" ref="B6:X6" si="1">B7</f>
        <v>2018</v>
      </c>
      <c r="C6" s="33">
        <f t="shared" si="1"/>
        <v>382027</v>
      </c>
      <c r="D6" s="33">
        <f t="shared" si="1"/>
        <v>46</v>
      </c>
      <c r="E6" s="33">
        <f t="shared" si="1"/>
        <v>17</v>
      </c>
      <c r="F6" s="33">
        <f t="shared" si="1"/>
        <v>1</v>
      </c>
      <c r="G6" s="33">
        <f t="shared" si="1"/>
        <v>0</v>
      </c>
      <c r="H6" s="33" t="str">
        <f t="shared" si="1"/>
        <v>愛媛県　今治市</v>
      </c>
      <c r="I6" s="33" t="str">
        <f t="shared" si="1"/>
        <v>法適用</v>
      </c>
      <c r="J6" s="33" t="str">
        <f t="shared" si="1"/>
        <v>下水道事業</v>
      </c>
      <c r="K6" s="33" t="str">
        <f t="shared" si="1"/>
        <v>公共下水道</v>
      </c>
      <c r="L6" s="33" t="str">
        <f t="shared" si="1"/>
        <v>Bd1</v>
      </c>
      <c r="M6" s="33" t="str">
        <f t="shared" si="1"/>
        <v>非設置</v>
      </c>
      <c r="N6" s="37" t="str">
        <f t="shared" si="1"/>
        <v>-</v>
      </c>
      <c r="O6" s="37">
        <f t="shared" si="1"/>
        <v>62.42</v>
      </c>
      <c r="P6" s="37">
        <f t="shared" si="1"/>
        <v>57.33</v>
      </c>
      <c r="Q6" s="37">
        <f t="shared" si="1"/>
        <v>60</v>
      </c>
      <c r="R6" s="37">
        <f t="shared" si="1"/>
        <v>2741</v>
      </c>
      <c r="S6" s="37">
        <f t="shared" si="1"/>
        <v>160178</v>
      </c>
      <c r="T6" s="37">
        <f t="shared" si="1"/>
        <v>419.14</v>
      </c>
      <c r="U6" s="37">
        <f t="shared" si="1"/>
        <v>382.16</v>
      </c>
      <c r="V6" s="37">
        <f t="shared" si="1"/>
        <v>91323</v>
      </c>
      <c r="W6" s="37">
        <f t="shared" si="1"/>
        <v>22.28</v>
      </c>
      <c r="X6" s="37">
        <f t="shared" si="1"/>
        <v>4098.88</v>
      </c>
      <c r="Y6" s="41" t="str">
        <f t="shared" ref="Y6:AH6" si="2">IF(Y7="",NA(),Y7)</f>
        <v>-</v>
      </c>
      <c r="Z6" s="41" t="str">
        <f t="shared" si="2"/>
        <v>-</v>
      </c>
      <c r="AA6" s="41">
        <f t="shared" si="2"/>
        <v>104.29</v>
      </c>
      <c r="AB6" s="41">
        <f t="shared" si="2"/>
        <v>101.6</v>
      </c>
      <c r="AC6" s="41">
        <f t="shared" si="2"/>
        <v>101.49</v>
      </c>
      <c r="AD6" s="41" t="str">
        <f t="shared" si="2"/>
        <v>-</v>
      </c>
      <c r="AE6" s="41" t="str">
        <f t="shared" si="2"/>
        <v>-</v>
      </c>
      <c r="AF6" s="41">
        <f t="shared" si="2"/>
        <v>109.27</v>
      </c>
      <c r="AG6" s="41">
        <f t="shared" si="2"/>
        <v>108.03</v>
      </c>
      <c r="AH6" s="41">
        <f t="shared" si="2"/>
        <v>106.9</v>
      </c>
      <c r="AI6" s="37" t="str">
        <f>IF(AI7="","",IF(AI7="-","【-】","【"&amp;SUBSTITUTE(TEXT(AI7,"#,##0.00"),"-","△")&amp;"】"))</f>
        <v>【108.69】</v>
      </c>
      <c r="AJ6" s="41" t="str">
        <f t="shared" ref="AJ6:AS6" si="3">IF(AJ7="",NA(),AJ7)</f>
        <v>-</v>
      </c>
      <c r="AK6" s="41" t="str">
        <f t="shared" si="3"/>
        <v>-</v>
      </c>
      <c r="AL6" s="37">
        <f t="shared" si="3"/>
        <v>0</v>
      </c>
      <c r="AM6" s="37">
        <f t="shared" si="3"/>
        <v>0</v>
      </c>
      <c r="AN6" s="37">
        <f t="shared" si="3"/>
        <v>0</v>
      </c>
      <c r="AO6" s="41" t="str">
        <f t="shared" si="3"/>
        <v>-</v>
      </c>
      <c r="AP6" s="41" t="str">
        <f t="shared" si="3"/>
        <v>-</v>
      </c>
      <c r="AQ6" s="41">
        <f t="shared" si="3"/>
        <v>15.65</v>
      </c>
      <c r="AR6" s="41">
        <f t="shared" si="3"/>
        <v>13.55</v>
      </c>
      <c r="AS6" s="41">
        <f t="shared" si="3"/>
        <v>9.06</v>
      </c>
      <c r="AT6" s="37" t="str">
        <f>IF(AT7="","",IF(AT7="-","【-】","【"&amp;SUBSTITUTE(TEXT(AT7,"#,##0.00"),"-","△")&amp;"】"))</f>
        <v>【3.28】</v>
      </c>
      <c r="AU6" s="41" t="str">
        <f t="shared" ref="AU6:BD6" si="4">IF(AU7="",NA(),AU7)</f>
        <v>-</v>
      </c>
      <c r="AV6" s="41" t="str">
        <f t="shared" si="4"/>
        <v>-</v>
      </c>
      <c r="AW6" s="41">
        <f t="shared" si="4"/>
        <v>34.799999999999997</v>
      </c>
      <c r="AX6" s="41">
        <f t="shared" si="4"/>
        <v>48</v>
      </c>
      <c r="AY6" s="41">
        <f t="shared" si="4"/>
        <v>53.65</v>
      </c>
      <c r="AZ6" s="41" t="str">
        <f t="shared" si="4"/>
        <v>-</v>
      </c>
      <c r="BA6" s="41" t="str">
        <f t="shared" si="4"/>
        <v>-</v>
      </c>
      <c r="BB6" s="41">
        <f t="shared" si="4"/>
        <v>77.94</v>
      </c>
      <c r="BC6" s="41">
        <f t="shared" si="4"/>
        <v>78.45</v>
      </c>
      <c r="BD6" s="41">
        <f t="shared" si="4"/>
        <v>76.31</v>
      </c>
      <c r="BE6" s="37" t="str">
        <f>IF(BE7="","",IF(BE7="-","【-】","【"&amp;SUBSTITUTE(TEXT(BE7,"#,##0.00"),"-","△")&amp;"】"))</f>
        <v>【69.49】</v>
      </c>
      <c r="BF6" s="41" t="str">
        <f t="shared" ref="BF6:BO6" si="5">IF(BF7="",NA(),BF7)</f>
        <v>-</v>
      </c>
      <c r="BG6" s="41" t="str">
        <f t="shared" si="5"/>
        <v>-</v>
      </c>
      <c r="BH6" s="41">
        <f t="shared" si="5"/>
        <v>640.08000000000004</v>
      </c>
      <c r="BI6" s="41">
        <f t="shared" si="5"/>
        <v>645.80999999999995</v>
      </c>
      <c r="BJ6" s="41">
        <f t="shared" si="5"/>
        <v>729.91</v>
      </c>
      <c r="BK6" s="41" t="str">
        <f t="shared" si="5"/>
        <v>-</v>
      </c>
      <c r="BL6" s="41" t="str">
        <f t="shared" si="5"/>
        <v>-</v>
      </c>
      <c r="BM6" s="41">
        <f t="shared" si="5"/>
        <v>774.99</v>
      </c>
      <c r="BN6" s="41">
        <f t="shared" si="5"/>
        <v>799.41</v>
      </c>
      <c r="BO6" s="41">
        <f t="shared" si="5"/>
        <v>820.36</v>
      </c>
      <c r="BP6" s="37" t="str">
        <f>IF(BP7="","",IF(BP7="-","【-】","【"&amp;SUBSTITUTE(TEXT(BP7,"#,##0.00"),"-","△")&amp;"】"))</f>
        <v>【682.78】</v>
      </c>
      <c r="BQ6" s="41" t="str">
        <f t="shared" ref="BQ6:BZ6" si="6">IF(BQ7="",NA(),BQ7)</f>
        <v>-</v>
      </c>
      <c r="BR6" s="41" t="str">
        <f t="shared" si="6"/>
        <v>-</v>
      </c>
      <c r="BS6" s="41">
        <f t="shared" si="6"/>
        <v>104.33</v>
      </c>
      <c r="BT6" s="41">
        <f t="shared" si="6"/>
        <v>99.14</v>
      </c>
      <c r="BU6" s="41">
        <f t="shared" si="6"/>
        <v>99.53</v>
      </c>
      <c r="BV6" s="41" t="str">
        <f t="shared" si="6"/>
        <v>-</v>
      </c>
      <c r="BW6" s="41" t="str">
        <f t="shared" si="6"/>
        <v>-</v>
      </c>
      <c r="BX6" s="41">
        <f t="shared" si="6"/>
        <v>96.57</v>
      </c>
      <c r="BY6" s="41">
        <f t="shared" si="6"/>
        <v>96.54</v>
      </c>
      <c r="BZ6" s="41">
        <f t="shared" si="6"/>
        <v>95.4</v>
      </c>
      <c r="CA6" s="37" t="str">
        <f>IF(CA7="","",IF(CA7="-","【-】","【"&amp;SUBSTITUTE(TEXT(CA7,"#,##0.00"),"-","△")&amp;"】"))</f>
        <v>【100.91】</v>
      </c>
      <c r="CB6" s="41" t="str">
        <f t="shared" ref="CB6:CK6" si="7">IF(CB7="",NA(),CB7)</f>
        <v>-</v>
      </c>
      <c r="CC6" s="41" t="str">
        <f t="shared" si="7"/>
        <v>-</v>
      </c>
      <c r="CD6" s="41">
        <f t="shared" si="7"/>
        <v>150.24</v>
      </c>
      <c r="CE6" s="41">
        <f t="shared" si="7"/>
        <v>158.24</v>
      </c>
      <c r="CF6" s="41">
        <f t="shared" si="7"/>
        <v>156.96</v>
      </c>
      <c r="CG6" s="41" t="str">
        <f t="shared" si="7"/>
        <v>-</v>
      </c>
      <c r="CH6" s="41" t="str">
        <f t="shared" si="7"/>
        <v>-</v>
      </c>
      <c r="CI6" s="41">
        <f t="shared" si="7"/>
        <v>161.54</v>
      </c>
      <c r="CJ6" s="41">
        <f t="shared" si="7"/>
        <v>162.81</v>
      </c>
      <c r="CK6" s="41">
        <f t="shared" si="7"/>
        <v>163.19999999999999</v>
      </c>
      <c r="CL6" s="37" t="str">
        <f>IF(CL7="","",IF(CL7="-","【-】","【"&amp;SUBSTITUTE(TEXT(CL7,"#,##0.00"),"-","△")&amp;"】"))</f>
        <v>【136.86】</v>
      </c>
      <c r="CM6" s="41" t="str">
        <f t="shared" ref="CM6:CV6" si="8">IF(CM7="",NA(),CM7)</f>
        <v>-</v>
      </c>
      <c r="CN6" s="41" t="str">
        <f t="shared" si="8"/>
        <v>-</v>
      </c>
      <c r="CO6" s="41">
        <f t="shared" si="8"/>
        <v>66.36</v>
      </c>
      <c r="CP6" s="41">
        <f t="shared" si="8"/>
        <v>65</v>
      </c>
      <c r="CQ6" s="41">
        <f t="shared" si="8"/>
        <v>66.650000000000006</v>
      </c>
      <c r="CR6" s="41" t="str">
        <f t="shared" si="8"/>
        <v>-</v>
      </c>
      <c r="CS6" s="41" t="str">
        <f t="shared" si="8"/>
        <v>-</v>
      </c>
      <c r="CT6" s="41">
        <f t="shared" si="8"/>
        <v>64.67</v>
      </c>
      <c r="CU6" s="41">
        <f t="shared" si="8"/>
        <v>64.959999999999994</v>
      </c>
      <c r="CV6" s="41">
        <f t="shared" si="8"/>
        <v>65.040000000000006</v>
      </c>
      <c r="CW6" s="37" t="str">
        <f>IF(CW7="","",IF(CW7="-","【-】","【"&amp;SUBSTITUTE(TEXT(CW7,"#,##0.00"),"-","△")&amp;"】"))</f>
        <v>【58.98】</v>
      </c>
      <c r="CX6" s="41" t="str">
        <f t="shared" ref="CX6:DG6" si="9">IF(CX7="",NA(),CX7)</f>
        <v>-</v>
      </c>
      <c r="CY6" s="41" t="str">
        <f t="shared" si="9"/>
        <v>-</v>
      </c>
      <c r="CZ6" s="41">
        <f t="shared" si="9"/>
        <v>93.71</v>
      </c>
      <c r="DA6" s="41">
        <f t="shared" si="9"/>
        <v>93.9</v>
      </c>
      <c r="DB6" s="41">
        <f t="shared" si="9"/>
        <v>94.14</v>
      </c>
      <c r="DC6" s="41" t="str">
        <f t="shared" si="9"/>
        <v>-</v>
      </c>
      <c r="DD6" s="41" t="str">
        <f t="shared" si="9"/>
        <v>-</v>
      </c>
      <c r="DE6" s="41">
        <f t="shared" si="9"/>
        <v>91.76</v>
      </c>
      <c r="DF6" s="41">
        <f t="shared" si="9"/>
        <v>92.3</v>
      </c>
      <c r="DG6" s="41">
        <f t="shared" si="9"/>
        <v>92.55</v>
      </c>
      <c r="DH6" s="37" t="str">
        <f>IF(DH7="","",IF(DH7="-","【-】","【"&amp;SUBSTITUTE(TEXT(DH7,"#,##0.00"),"-","△")&amp;"】"))</f>
        <v>【95.20】</v>
      </c>
      <c r="DI6" s="41" t="str">
        <f t="shared" ref="DI6:DR6" si="10">IF(DI7="",NA(),DI7)</f>
        <v>-</v>
      </c>
      <c r="DJ6" s="41" t="str">
        <f t="shared" si="10"/>
        <v>-</v>
      </c>
      <c r="DK6" s="41">
        <f t="shared" si="10"/>
        <v>4.3600000000000003</v>
      </c>
      <c r="DL6" s="41">
        <f t="shared" si="10"/>
        <v>8.67</v>
      </c>
      <c r="DM6" s="41">
        <f t="shared" si="10"/>
        <v>12.24</v>
      </c>
      <c r="DN6" s="41" t="str">
        <f t="shared" si="10"/>
        <v>-</v>
      </c>
      <c r="DO6" s="41" t="str">
        <f t="shared" si="10"/>
        <v>-</v>
      </c>
      <c r="DP6" s="41">
        <f t="shared" si="10"/>
        <v>26.63</v>
      </c>
      <c r="DQ6" s="41">
        <f t="shared" si="10"/>
        <v>25.61</v>
      </c>
      <c r="DR6" s="41">
        <f t="shared" si="10"/>
        <v>26.13</v>
      </c>
      <c r="DS6" s="37" t="str">
        <f>IF(DS7="","",IF(DS7="-","【-】","【"&amp;SUBSTITUTE(TEXT(DS7,"#,##0.00"),"-","△")&amp;"】"))</f>
        <v>【38.60】</v>
      </c>
      <c r="DT6" s="41" t="str">
        <f t="shared" ref="DT6:EC6" si="11">IF(DT7="",NA(),DT7)</f>
        <v>-</v>
      </c>
      <c r="DU6" s="41" t="str">
        <f t="shared" si="11"/>
        <v>-</v>
      </c>
      <c r="DV6" s="41">
        <f t="shared" si="11"/>
        <v>3.43</v>
      </c>
      <c r="DW6" s="41">
        <f t="shared" si="11"/>
        <v>3.89</v>
      </c>
      <c r="DX6" s="41">
        <f t="shared" si="11"/>
        <v>4.03</v>
      </c>
      <c r="DY6" s="41" t="str">
        <f t="shared" si="11"/>
        <v>-</v>
      </c>
      <c r="DZ6" s="41" t="str">
        <f t="shared" si="11"/>
        <v>-</v>
      </c>
      <c r="EA6" s="41">
        <f t="shared" si="11"/>
        <v>0.95</v>
      </c>
      <c r="EB6" s="41">
        <f t="shared" si="11"/>
        <v>1.07</v>
      </c>
      <c r="EC6" s="41">
        <f t="shared" si="11"/>
        <v>1.03</v>
      </c>
      <c r="ED6" s="37" t="str">
        <f>IF(ED7="","",IF(ED7="-","【-】","【"&amp;SUBSTITUTE(TEXT(ED7,"#,##0.00"),"-","△")&amp;"】"))</f>
        <v>【5.64】</v>
      </c>
      <c r="EE6" s="41" t="str">
        <f t="shared" ref="EE6:EN6" si="12">IF(EE7="",NA(),EE7)</f>
        <v>-</v>
      </c>
      <c r="EF6" s="41" t="str">
        <f t="shared" si="12"/>
        <v>-</v>
      </c>
      <c r="EG6" s="41">
        <f t="shared" si="12"/>
        <v>0.09</v>
      </c>
      <c r="EH6" s="41">
        <f t="shared" si="12"/>
        <v>0.08</v>
      </c>
      <c r="EI6" s="41">
        <f t="shared" si="12"/>
        <v>7.0000000000000007E-2</v>
      </c>
      <c r="EJ6" s="41" t="str">
        <f t="shared" si="12"/>
        <v>-</v>
      </c>
      <c r="EK6" s="41" t="str">
        <f t="shared" si="12"/>
        <v>-</v>
      </c>
      <c r="EL6" s="41">
        <f t="shared" si="12"/>
        <v>0.17</v>
      </c>
      <c r="EM6" s="41">
        <f t="shared" si="12"/>
        <v>0.13</v>
      </c>
      <c r="EN6" s="41">
        <f t="shared" si="12"/>
        <v>0.1</v>
      </c>
      <c r="EO6" s="37" t="str">
        <f>IF(EO7="","",IF(EO7="-","【-】","【"&amp;SUBSTITUTE(TEXT(EO7,"#,##0.00"),"-","△")&amp;"】"))</f>
        <v>【0.23】</v>
      </c>
    </row>
    <row r="7" spans="1:148" s="27" customFormat="1" x14ac:dyDescent="0.15">
      <c r="A7" s="28"/>
      <c r="B7" s="34">
        <v>2018</v>
      </c>
      <c r="C7" s="34">
        <v>382027</v>
      </c>
      <c r="D7" s="34">
        <v>46</v>
      </c>
      <c r="E7" s="34">
        <v>17</v>
      </c>
      <c r="F7" s="34">
        <v>1</v>
      </c>
      <c r="G7" s="34">
        <v>0</v>
      </c>
      <c r="H7" s="34" t="s">
        <v>91</v>
      </c>
      <c r="I7" s="34" t="s">
        <v>97</v>
      </c>
      <c r="J7" s="34" t="s">
        <v>98</v>
      </c>
      <c r="K7" s="34" t="s">
        <v>99</v>
      </c>
      <c r="L7" s="34" t="s">
        <v>100</v>
      </c>
      <c r="M7" s="34" t="s">
        <v>101</v>
      </c>
      <c r="N7" s="38" t="s">
        <v>102</v>
      </c>
      <c r="O7" s="38">
        <v>62.42</v>
      </c>
      <c r="P7" s="38">
        <v>57.33</v>
      </c>
      <c r="Q7" s="38">
        <v>60</v>
      </c>
      <c r="R7" s="38">
        <v>2741</v>
      </c>
      <c r="S7" s="38">
        <v>160178</v>
      </c>
      <c r="T7" s="38">
        <v>419.14</v>
      </c>
      <c r="U7" s="38">
        <v>382.16</v>
      </c>
      <c r="V7" s="38">
        <v>91323</v>
      </c>
      <c r="W7" s="38">
        <v>22.28</v>
      </c>
      <c r="X7" s="38">
        <v>4098.88</v>
      </c>
      <c r="Y7" s="38" t="s">
        <v>102</v>
      </c>
      <c r="Z7" s="38" t="s">
        <v>102</v>
      </c>
      <c r="AA7" s="38">
        <v>104.29</v>
      </c>
      <c r="AB7" s="38">
        <v>101.6</v>
      </c>
      <c r="AC7" s="38">
        <v>101.49</v>
      </c>
      <c r="AD7" s="38" t="s">
        <v>102</v>
      </c>
      <c r="AE7" s="38" t="s">
        <v>102</v>
      </c>
      <c r="AF7" s="38">
        <v>109.27</v>
      </c>
      <c r="AG7" s="38">
        <v>108.03</v>
      </c>
      <c r="AH7" s="38">
        <v>106.9</v>
      </c>
      <c r="AI7" s="38">
        <v>108.69</v>
      </c>
      <c r="AJ7" s="38" t="s">
        <v>102</v>
      </c>
      <c r="AK7" s="38" t="s">
        <v>102</v>
      </c>
      <c r="AL7" s="38">
        <v>0</v>
      </c>
      <c r="AM7" s="38">
        <v>0</v>
      </c>
      <c r="AN7" s="38">
        <v>0</v>
      </c>
      <c r="AO7" s="38" t="s">
        <v>102</v>
      </c>
      <c r="AP7" s="38" t="s">
        <v>102</v>
      </c>
      <c r="AQ7" s="38">
        <v>15.65</v>
      </c>
      <c r="AR7" s="38">
        <v>13.55</v>
      </c>
      <c r="AS7" s="38">
        <v>9.06</v>
      </c>
      <c r="AT7" s="38">
        <v>3.28</v>
      </c>
      <c r="AU7" s="38" t="s">
        <v>102</v>
      </c>
      <c r="AV7" s="38" t="s">
        <v>102</v>
      </c>
      <c r="AW7" s="38">
        <v>34.799999999999997</v>
      </c>
      <c r="AX7" s="38">
        <v>48</v>
      </c>
      <c r="AY7" s="38">
        <v>53.65</v>
      </c>
      <c r="AZ7" s="38" t="s">
        <v>102</v>
      </c>
      <c r="BA7" s="38" t="s">
        <v>102</v>
      </c>
      <c r="BB7" s="38">
        <v>77.94</v>
      </c>
      <c r="BC7" s="38">
        <v>78.45</v>
      </c>
      <c r="BD7" s="38">
        <v>76.31</v>
      </c>
      <c r="BE7" s="38">
        <v>69.489999999999995</v>
      </c>
      <c r="BF7" s="38" t="s">
        <v>102</v>
      </c>
      <c r="BG7" s="38" t="s">
        <v>102</v>
      </c>
      <c r="BH7" s="38">
        <v>640.08000000000004</v>
      </c>
      <c r="BI7" s="38">
        <v>645.80999999999995</v>
      </c>
      <c r="BJ7" s="38">
        <v>729.91</v>
      </c>
      <c r="BK7" s="38" t="s">
        <v>102</v>
      </c>
      <c r="BL7" s="38" t="s">
        <v>102</v>
      </c>
      <c r="BM7" s="38">
        <v>774.99</v>
      </c>
      <c r="BN7" s="38">
        <v>799.41</v>
      </c>
      <c r="BO7" s="38">
        <v>820.36</v>
      </c>
      <c r="BP7" s="38">
        <v>682.78</v>
      </c>
      <c r="BQ7" s="38" t="s">
        <v>102</v>
      </c>
      <c r="BR7" s="38" t="s">
        <v>102</v>
      </c>
      <c r="BS7" s="38">
        <v>104.33</v>
      </c>
      <c r="BT7" s="38">
        <v>99.14</v>
      </c>
      <c r="BU7" s="38">
        <v>99.53</v>
      </c>
      <c r="BV7" s="38" t="s">
        <v>102</v>
      </c>
      <c r="BW7" s="38" t="s">
        <v>102</v>
      </c>
      <c r="BX7" s="38">
        <v>96.57</v>
      </c>
      <c r="BY7" s="38">
        <v>96.54</v>
      </c>
      <c r="BZ7" s="38">
        <v>95.4</v>
      </c>
      <c r="CA7" s="38">
        <v>100.91</v>
      </c>
      <c r="CB7" s="38" t="s">
        <v>102</v>
      </c>
      <c r="CC7" s="38" t="s">
        <v>102</v>
      </c>
      <c r="CD7" s="38">
        <v>150.24</v>
      </c>
      <c r="CE7" s="38">
        <v>158.24</v>
      </c>
      <c r="CF7" s="38">
        <v>156.96</v>
      </c>
      <c r="CG7" s="38" t="s">
        <v>102</v>
      </c>
      <c r="CH7" s="38" t="s">
        <v>102</v>
      </c>
      <c r="CI7" s="38">
        <v>161.54</v>
      </c>
      <c r="CJ7" s="38">
        <v>162.81</v>
      </c>
      <c r="CK7" s="38">
        <v>163.19999999999999</v>
      </c>
      <c r="CL7" s="38">
        <v>136.86000000000001</v>
      </c>
      <c r="CM7" s="38" t="s">
        <v>102</v>
      </c>
      <c r="CN7" s="38" t="s">
        <v>102</v>
      </c>
      <c r="CO7" s="38">
        <v>66.36</v>
      </c>
      <c r="CP7" s="38">
        <v>65</v>
      </c>
      <c r="CQ7" s="38">
        <v>66.650000000000006</v>
      </c>
      <c r="CR7" s="38" t="s">
        <v>102</v>
      </c>
      <c r="CS7" s="38" t="s">
        <v>102</v>
      </c>
      <c r="CT7" s="38">
        <v>64.67</v>
      </c>
      <c r="CU7" s="38">
        <v>64.959999999999994</v>
      </c>
      <c r="CV7" s="38">
        <v>65.040000000000006</v>
      </c>
      <c r="CW7" s="38">
        <v>58.98</v>
      </c>
      <c r="CX7" s="38" t="s">
        <v>102</v>
      </c>
      <c r="CY7" s="38" t="s">
        <v>102</v>
      </c>
      <c r="CZ7" s="38">
        <v>93.71</v>
      </c>
      <c r="DA7" s="38">
        <v>93.9</v>
      </c>
      <c r="DB7" s="38">
        <v>94.14</v>
      </c>
      <c r="DC7" s="38" t="s">
        <v>102</v>
      </c>
      <c r="DD7" s="38" t="s">
        <v>102</v>
      </c>
      <c r="DE7" s="38">
        <v>91.76</v>
      </c>
      <c r="DF7" s="38">
        <v>92.3</v>
      </c>
      <c r="DG7" s="38">
        <v>92.55</v>
      </c>
      <c r="DH7" s="38">
        <v>95.2</v>
      </c>
      <c r="DI7" s="38" t="s">
        <v>102</v>
      </c>
      <c r="DJ7" s="38" t="s">
        <v>102</v>
      </c>
      <c r="DK7" s="38">
        <v>4.3600000000000003</v>
      </c>
      <c r="DL7" s="38">
        <v>8.67</v>
      </c>
      <c r="DM7" s="38">
        <v>12.24</v>
      </c>
      <c r="DN7" s="38" t="s">
        <v>102</v>
      </c>
      <c r="DO7" s="38" t="s">
        <v>102</v>
      </c>
      <c r="DP7" s="38">
        <v>26.63</v>
      </c>
      <c r="DQ7" s="38">
        <v>25.61</v>
      </c>
      <c r="DR7" s="38">
        <v>26.13</v>
      </c>
      <c r="DS7" s="38">
        <v>38.6</v>
      </c>
      <c r="DT7" s="38" t="s">
        <v>102</v>
      </c>
      <c r="DU7" s="38" t="s">
        <v>102</v>
      </c>
      <c r="DV7" s="38">
        <v>3.43</v>
      </c>
      <c r="DW7" s="38">
        <v>3.89</v>
      </c>
      <c r="DX7" s="38">
        <v>4.03</v>
      </c>
      <c r="DY7" s="38" t="s">
        <v>102</v>
      </c>
      <c r="DZ7" s="38" t="s">
        <v>102</v>
      </c>
      <c r="EA7" s="38">
        <v>0.95</v>
      </c>
      <c r="EB7" s="38">
        <v>1.07</v>
      </c>
      <c r="EC7" s="38">
        <v>1.03</v>
      </c>
      <c r="ED7" s="38">
        <v>5.64</v>
      </c>
      <c r="EE7" s="38" t="s">
        <v>102</v>
      </c>
      <c r="EF7" s="38" t="s">
        <v>102</v>
      </c>
      <c r="EG7" s="38">
        <v>0.09</v>
      </c>
      <c r="EH7" s="38">
        <v>0.08</v>
      </c>
      <c r="EI7" s="38">
        <v>7.0000000000000007E-2</v>
      </c>
      <c r="EJ7" s="38" t="s">
        <v>102</v>
      </c>
      <c r="EK7" s="38" t="s">
        <v>102</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36</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dcterms:created xsi:type="dcterms:W3CDTF">2019-12-05T04:46:58Z</dcterms:created>
  <dcterms:modified xsi:type="dcterms:W3CDTF">2020-03-25T02:38:40Z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2020-01-30T11:00:17Z</vt:filetime>
  </property>
</Properties>
</file>