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mNttjD8ZCEIGwVL3pC96h7l/ugJqnKo/0cYI1l4RvMkqo+HfnvWezGg2bVX93shrmTs4ujOKHMAwPlEDcOe/kA==" workbookSaltValue="ZK84XfnVoLm4GF6Zcjojk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<sst xmlns="http://schemas.openxmlformats.org/spreadsheetml/2006/main" count="228" uniqueCount="111">
  <si>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</si>
  <si>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</si>
  <si>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</si>
  <si>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</si>
  <si>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</si>
  <si>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</si>
  <si>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</si>
  <si>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</si>
  <si>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</si>
  <si>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</si>
  <si>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</si>
  <si>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</si>
  <si>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</si>
  <si>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</si>
  <si>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</si>
  <si>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</si>
  <si>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</si>
  <si>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</si>
  <si>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</si>
  <si>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</si>
  <si>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</si>
  <si>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</si>
  <si>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</si>
  <si>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</si>
  <si>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</si>
  <si>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</si>
  <si>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</si>
  <si>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</si>
  <si>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</si>
  <si>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</si>
  <si>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</si>
  <si>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</si>
  <si>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</si>
  <si>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</si>
  <si>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</si>
  <si>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</si>
  <si>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</si>
  <si>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</si>
  <si>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</si>
  <si>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</si>
  <si>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</si>
  <si>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</si>
  <si>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</si>
  <si>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</si>
  <si>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</si>
  <si>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</si>
  <si>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</si>
  <si>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</si>
  <si>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</si>
  <si>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</si>
  <si>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</si>
  <si>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</si>
  <si>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</si>
  <si>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</si>
  <si>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</si>
  <si>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</si>
  <si>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</si>
  <si>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</si>
  <si>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</si>
  <si>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</si>
  <si>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</si>
  <si>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</si>
  <si>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</si>
  <si>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</si>
  <si>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</si>
  <si>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</si>
  <si>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</si>
  <si>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</si>
  <si>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</si>
  <si>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</si>
  <si>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</si>
  <si>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</si>
  <si>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</si>
  <si>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</si>
  <si>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</si>
  <si>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</si>
  <si>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</si>
  <si>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</si>
  <si>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</si>
  <si>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</si>
  <si>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</si>
  <si>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</si>
  <si>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</si>
  <si>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</si>
  <si>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</si>
  <si>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</si>
  <si>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</si>
  <si>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</si>
  <si>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</si>
  <si>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</si>
  <si>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</si>
  <si>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</si>
  <si>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</si>
  <si>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</si>
  <si>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</si>
  <si>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</si>
  <si>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</si>
  <si>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</si>
  <si>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</si>
  <si>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</si>
  <si>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</si>
  <si>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</si>
  <si>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</si>
  <si>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</si>
  <si>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</si>
  <si>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</si>
  <si>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</si>
  <si>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</si>
  <si>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漁業集落排水事業には、現在２つの処理場があり、何れの処理区についても、小規模で処理区域内人口密度も低いため、汚水処理原価が高くなっているが、使用料については、公共下水道事業の料金体系に準じているため、①の収益的収支比率及び⑤の経費回収率ともに、100％を大きく下回っている。
　①の収益的収支比率について、前年度と比較して8.96ポイント低下しているが、これは、これまで３つあった処理場のうち陸地部の処理場を公共下水道に統合したためである。残りの２処理区は収益性が低く、統合により総費用は前年度対比で約64％となったものの、総収益が約59％となったため、収支比率が低下したものである。
　また、汚水処理費についても前年度対比約64％となったものの、使用料収入については、前年度対比約41％となり、⑤の経費回収率は前年度から大きく低下した。
　その他指標についても、処理場の統廃合により、大きく数値が変動している。</t>
    <rPh sb="158" eb="160">
      <t>ヒカク</t>
    </rPh>
    <rPh sb="170" eb="172">
      <t>テイカ</t>
    </rPh>
    <rPh sb="191" eb="194">
      <t>ショリジョウ</t>
    </rPh>
    <rPh sb="197" eb="199">
      <t>リクチ</t>
    </rPh>
    <rPh sb="199" eb="200">
      <t>ブ</t>
    </rPh>
    <rPh sb="201" eb="204">
      <t>ショリジョウ</t>
    </rPh>
    <rPh sb="205" eb="207">
      <t>コウキョウ</t>
    </rPh>
    <rPh sb="207" eb="210">
      <t>ゲスイドウ</t>
    </rPh>
    <rPh sb="211" eb="213">
      <t>トウゴウ</t>
    </rPh>
    <rPh sb="221" eb="222">
      <t>ノコ</t>
    </rPh>
    <rPh sb="225" eb="227">
      <t>ショリ</t>
    </rPh>
    <rPh sb="227" eb="228">
      <t>ク</t>
    </rPh>
    <rPh sb="229" eb="232">
      <t>シュウエキセイ</t>
    </rPh>
    <rPh sb="233" eb="234">
      <t>ヒク</t>
    </rPh>
    <rPh sb="236" eb="238">
      <t>トウゴウ</t>
    </rPh>
    <rPh sb="241" eb="244">
      <t>ソウヒヨウ</t>
    </rPh>
    <rPh sb="245" eb="248">
      <t>ゼンネンド</t>
    </rPh>
    <rPh sb="248" eb="250">
      <t>タイヒ</t>
    </rPh>
    <rPh sb="251" eb="252">
      <t>ヤク</t>
    </rPh>
    <rPh sb="263" eb="266">
      <t>ソウシュウエキ</t>
    </rPh>
    <rPh sb="267" eb="268">
      <t>ヤク</t>
    </rPh>
    <rPh sb="278" eb="280">
      <t>シュウシ</t>
    </rPh>
    <rPh sb="280" eb="282">
      <t>ヒリツ</t>
    </rPh>
    <rPh sb="283" eb="285">
      <t>テイカ</t>
    </rPh>
    <rPh sb="298" eb="300">
      <t>オスイ</t>
    </rPh>
    <rPh sb="300" eb="302">
      <t>ショリ</t>
    </rPh>
    <rPh sb="302" eb="303">
      <t>ヒ</t>
    </rPh>
    <rPh sb="308" eb="311">
      <t>ゼンネンド</t>
    </rPh>
    <rPh sb="311" eb="313">
      <t>タイヒ</t>
    </rPh>
    <rPh sb="313" eb="314">
      <t>ヤク</t>
    </rPh>
    <rPh sb="325" eb="328">
      <t>シヨウリョウ</t>
    </rPh>
    <rPh sb="328" eb="330">
      <t>シュウニュウ</t>
    </rPh>
    <rPh sb="336" eb="339">
      <t>ゼンネンド</t>
    </rPh>
    <rPh sb="339" eb="341">
      <t>タイヒ</t>
    </rPh>
    <rPh sb="341" eb="342">
      <t>ヤク</t>
    </rPh>
    <rPh sb="351" eb="353">
      <t>ケイヒ</t>
    </rPh>
    <rPh sb="353" eb="355">
      <t>カイシュウ</t>
    </rPh>
    <rPh sb="355" eb="356">
      <t>リツ</t>
    </rPh>
    <rPh sb="357" eb="360">
      <t>ゼンネンド</t>
    </rPh>
    <rPh sb="362" eb="363">
      <t>オオ</t>
    </rPh>
    <rPh sb="365" eb="367">
      <t>テイカ</t>
    </rPh>
    <rPh sb="374" eb="375">
      <t>タ</t>
    </rPh>
    <rPh sb="375" eb="377">
      <t>シヒョウ</t>
    </rPh>
    <rPh sb="383" eb="386">
      <t>ショリジョウ</t>
    </rPh>
    <rPh sb="387" eb="390">
      <t>トウハイゴウ</t>
    </rPh>
    <rPh sb="394" eb="395">
      <t>オオ</t>
    </rPh>
    <rPh sb="397" eb="399">
      <t>スウチ</t>
    </rPh>
    <rPh sb="400" eb="402">
      <t>ヘンドウ</t>
    </rPh>
    <phoneticPr fontId="1"/>
  </si>
  <si>
    <t>　志津見処理区は供用開始から19年が経過しており、今後、処理場設備の老朽化に伴う改築・更新等の費用が発生する見込みである。</t>
    <rPh sb="18" eb="20">
      <t>ケイカ</t>
    </rPh>
    <rPh sb="25" eb="27">
      <t>コンゴ</t>
    </rPh>
    <rPh sb="28" eb="31">
      <t>ショリジョウ</t>
    </rPh>
    <rPh sb="31" eb="33">
      <t>セツビ</t>
    </rPh>
    <rPh sb="34" eb="37">
      <t>ロウキュウカ</t>
    </rPh>
    <rPh sb="38" eb="39">
      <t>トモナ</t>
    </rPh>
    <rPh sb="40" eb="42">
      <t>カイチク</t>
    </rPh>
    <rPh sb="43" eb="45">
      <t>コウシン</t>
    </rPh>
    <rPh sb="45" eb="46">
      <t>トウ</t>
    </rPh>
    <rPh sb="47" eb="49">
      <t>ヒヨウ</t>
    </rPh>
    <rPh sb="50" eb="52">
      <t>ハッセイ</t>
    </rPh>
    <rPh sb="54" eb="56">
      <t>ミコ</t>
    </rPh>
    <phoneticPr fontId="1"/>
  </si>
  <si>
    <t>　志津見処理区は供用開始から19年、椋名処理区は供用開始から12年が経過しており、椋名処理区については、当分の間、大規模な改修の予定はないものの、改築・更新の時期を見て、近接する処理場への統廃合を実施する予定である。
　また、資産の老朽化や人口減少等に伴う料金収入の減少に対応するため、平成28年度に策定した経営戦略に沿って、経営基盤強化と財政マネジメントの向上に努めてまいりたい。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</si>
</sst>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BE-423D-A3D0-9BCB6A342C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7ABE-423D-A3D0-9BCB6A342C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36.71</c:v>
                </c:pt>
                <c:pt idx="1">
                  <c:v>35.229999999999997</c:v>
                </c:pt>
                <c:pt idx="2">
                  <c:v>35.97</c:v>
                </c:pt>
                <c:pt idx="3">
                  <c:v>34.39</c:v>
                </c:pt>
                <c:pt idx="4">
                  <c:v>45.3</c:v>
                </c:pt>
              </c:numCache>
            </c:numRef>
          </c:val>
          <c:extLst>
            <c:ext xmlns:c16="http://schemas.microsoft.com/office/drawing/2014/chart" uri="{C3380CC4-5D6E-409C-BE32-E72D297353CC}">
              <c16:uniqueId val="{00000000-07CA-41F2-9A67-5EDCDE305A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07CA-41F2-9A67-5EDCDE305A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82.66</c:v>
                </c:pt>
                <c:pt idx="1">
                  <c:v>83.63</c:v>
                </c:pt>
                <c:pt idx="2">
                  <c:v>85.63</c:v>
                </c:pt>
                <c:pt idx="3">
                  <c:v>86.54</c:v>
                </c:pt>
                <c:pt idx="4">
                  <c:v>74.12</c:v>
                </c:pt>
              </c:numCache>
            </c:numRef>
          </c:val>
          <c:extLst>
            <c:ext xmlns:c16="http://schemas.microsoft.com/office/drawing/2014/chart" uri="{C3380CC4-5D6E-409C-BE32-E72D297353CC}">
              <c16:uniqueId val="{00000000-CBD9-4902-8CE4-D7EAC1FB0D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CBD9-4902-8CE4-D7EAC1FB0D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60.13</c:v>
                </c:pt>
                <c:pt idx="1">
                  <c:v>61.21</c:v>
                </c:pt>
                <c:pt idx="2">
                  <c:v>66.89</c:v>
                </c:pt>
                <c:pt idx="3">
                  <c:v>85.95</c:v>
                </c:pt>
                <c:pt idx="4">
                  <c:v>76.989999999999995</c:v>
                </c:pt>
              </c:numCache>
            </c:numRef>
          </c:val>
          <c:extLst>
            <c:ext xmlns:c16="http://schemas.microsoft.com/office/drawing/2014/chart" uri="{C3380CC4-5D6E-409C-BE32-E72D297353CC}">
              <c16:uniqueId val="{00000000-A489-4D67-A184-B90B0082B5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89-4D67-A184-B90B0082B5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C0-4BEC-8EF9-555C73F2BB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C0-4BEC-8EF9-555C73F2BB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34-4019-A49D-2677A0096D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34-4019-A49D-2677A0096D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0-408C-837B-4892CE95DB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0-408C-837B-4892CE95DB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CE-4A56-927C-9E69EE81DA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CE-4A56-927C-9E69EE81DA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566.87</c:v>
                </c:pt>
                <c:pt idx="1">
                  <c:v>506.66</c:v>
                </c:pt>
                <c:pt idx="2">
                  <c:v>493.4</c:v>
                </c:pt>
                <c:pt idx="3" formatCode="#,##0.00;&quot;△&quot;#,##0.00">
                  <c:v>0</c:v>
                </c:pt>
                <c:pt idx="4" formatCode="#,##0.00;&quot;△&quot;#,##0.00">
                  <c:v>0</c:v>
                </c:pt>
              </c:numCache>
            </c:numRef>
          </c:val>
          <c:extLst>
            <c:ext xmlns:c16="http://schemas.microsoft.com/office/drawing/2014/chart" uri="{C3380CC4-5D6E-409C-BE32-E72D297353CC}">
              <c16:uniqueId val="{00000000-03DB-4AFD-A2F6-51A154C845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03DB-4AFD-A2F6-51A154C845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40.880000000000003</c:v>
                </c:pt>
                <c:pt idx="1">
                  <c:v>41.85</c:v>
                </c:pt>
                <c:pt idx="2">
                  <c:v>62.61</c:v>
                </c:pt>
                <c:pt idx="3">
                  <c:v>69.2</c:v>
                </c:pt>
                <c:pt idx="4">
                  <c:v>43.75</c:v>
                </c:pt>
              </c:numCache>
            </c:numRef>
          </c:val>
          <c:extLst>
            <c:ext xmlns:c16="http://schemas.microsoft.com/office/drawing/2014/chart" uri="{C3380CC4-5D6E-409C-BE32-E72D297353CC}">
              <c16:uniqueId val="{00000000-E6ED-4A52-B688-3CFA24EADE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E6ED-4A52-B688-3CFA24EADE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411.99</c:v>
                </c:pt>
                <c:pt idx="1">
                  <c:v>400.57</c:v>
                </c:pt>
                <c:pt idx="2">
                  <c:v>265.67</c:v>
                </c:pt>
                <c:pt idx="3">
                  <c:v>242.9</c:v>
                </c:pt>
                <c:pt idx="4">
                  <c:v>401</c:v>
                </c:pt>
              </c:numCache>
            </c:numRef>
          </c:val>
          <c:extLst>
            <c:ext xmlns:c16="http://schemas.microsoft.com/office/drawing/2014/chart" uri="{C3380CC4-5D6E-409C-BE32-E72D297353CC}">
              <c16:uniqueId val="{00000000-8A73-47B1-844A-C59B11B6D0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8A73-47B1-844A-C59B11B6D0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【973.20】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【80.08】</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【33.69】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【377.19】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【45.14】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【0.04】</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14</v>
      </c>
      <c r="J7" s="43"/>
      <c r="K7" s="43"/>
      <c r="L7" s="43"/>
      <c r="M7" s="43"/>
      <c r="N7" s="43"/>
      <c r="O7" s="43"/>
      <c r="P7" s="43" t="s">
        <v>7</v>
      </c>
      <c r="Q7" s="43"/>
      <c r="R7" s="43"/>
      <c r="S7" s="43"/>
      <c r="T7" s="43"/>
      <c r="U7" s="43"/>
      <c r="V7" s="43"/>
      <c r="W7" s="43" t="s">
        <v>16</v>
      </c>
      <c r="X7" s="43"/>
      <c r="Y7" s="43"/>
      <c r="Z7" s="43"/>
      <c r="AA7" s="43"/>
      <c r="AB7" s="43"/>
      <c r="AC7" s="43"/>
      <c r="AD7" s="43" t="s">
        <v>6</v>
      </c>
      <c r="AE7" s="43"/>
      <c r="AF7" s="43"/>
      <c r="AG7" s="43"/>
      <c r="AH7" s="43"/>
      <c r="AI7" s="43"/>
      <c r="AJ7" s="43"/>
      <c r="AK7" s="3"/>
      <c r="AL7" s="43" t="s">
        <v>17</v>
      </c>
      <c r="AM7" s="43"/>
      <c r="AN7" s="43"/>
      <c r="AO7" s="43"/>
      <c r="AP7" s="43"/>
      <c r="AQ7" s="43"/>
      <c r="AR7" s="43"/>
      <c r="AS7" s="43"/>
      <c r="AT7" s="43" t="s">
        <v>12</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漁業集落排水</v>
      </c>
      <c r="Q8" s="44"/>
      <c r="R8" s="44"/>
      <c r="S8" s="44"/>
      <c r="T8" s="44"/>
      <c r="U8" s="44"/>
      <c r="V8" s="44"/>
      <c r="W8" s="44" t="str">
        <f>データ!L6</f>
        <v>H2</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13</v>
      </c>
      <c r="BM8" s="49"/>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24</v>
      </c>
      <c r="J9" s="43"/>
      <c r="K9" s="43"/>
      <c r="L9" s="43"/>
      <c r="M9" s="43"/>
      <c r="N9" s="43"/>
      <c r="O9" s="43"/>
      <c r="P9" s="43" t="s">
        <v>25</v>
      </c>
      <c r="Q9" s="43"/>
      <c r="R9" s="43"/>
      <c r="S9" s="43"/>
      <c r="T9" s="43"/>
      <c r="U9" s="43"/>
      <c r="V9" s="43"/>
      <c r="W9" s="43" t="s">
        <v>28</v>
      </c>
      <c r="X9" s="43"/>
      <c r="Y9" s="43"/>
      <c r="Z9" s="43"/>
      <c r="AA9" s="43"/>
      <c r="AB9" s="43"/>
      <c r="AC9" s="43"/>
      <c r="AD9" s="43" t="s">
        <v>22</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0.38</v>
      </c>
      <c r="Q10" s="47"/>
      <c r="R10" s="47"/>
      <c r="S10" s="47"/>
      <c r="T10" s="47"/>
      <c r="U10" s="47"/>
      <c r="V10" s="47"/>
      <c r="W10" s="47">
        <f>データ!Q6</f>
        <v>98.45</v>
      </c>
      <c r="X10" s="47"/>
      <c r="Y10" s="47"/>
      <c r="Z10" s="47"/>
      <c r="AA10" s="47"/>
      <c r="AB10" s="47"/>
      <c r="AC10" s="47"/>
      <c r="AD10" s="46">
        <f>データ!R6</f>
        <v>2741</v>
      </c>
      <c r="AE10" s="46"/>
      <c r="AF10" s="46"/>
      <c r="AG10" s="46"/>
      <c r="AH10" s="46"/>
      <c r="AI10" s="46"/>
      <c r="AJ10" s="46"/>
      <c r="AK10" s="2"/>
      <c r="AL10" s="46">
        <f>データ!V6</f>
        <v>599</v>
      </c>
      <c r="AM10" s="46"/>
      <c r="AN10" s="46"/>
      <c r="AO10" s="46"/>
      <c r="AP10" s="46"/>
      <c r="AQ10" s="46"/>
      <c r="AR10" s="46"/>
      <c r="AS10" s="46"/>
      <c r="AT10" s="47">
        <f>データ!W6</f>
        <v>0.33</v>
      </c>
      <c r="AU10" s="47"/>
      <c r="AV10" s="47"/>
      <c r="AW10" s="47"/>
      <c r="AX10" s="47"/>
      <c r="AY10" s="47"/>
      <c r="AZ10" s="47"/>
      <c r="BA10" s="47"/>
      <c r="BB10" s="47">
        <f>データ!X6</f>
        <v>1815.15</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108</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45</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109</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110</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【973.20】</v>
      </c>
      <c r="I86" s="6" t="str">
        <f>データ!CA6</f>
        <v>【45.14】</v>
      </c>
      <c r="J86" s="6" t="str">
        <f>データ!CL6</f>
        <v>【377.19】</v>
      </c>
      <c r="K86" s="6" t="str">
        <f>データ!CW6</f>
        <v>【33.69】</v>
      </c>
      <c r="L86" s="6" t="str">
        <f>データ!DH6</f>
        <v>【80.08】</v>
      </c>
      <c r="M86" s="6" t="s">
        <v>41</v>
      </c>
      <c r="N86" s="6" t="s">
        <v>41</v>
      </c>
      <c r="O86" s="6" t="str">
        <f>データ!EO6</f>
        <v>【0.04】</v>
      </c>
    </row>
  </sheetData>
  <sheetProtection algorithmName="SHA-512" hashValue="jpYzmbgGK8Hv14h2FFSYGMRRjcD7KEvpJxanCt6WBl2e8JzFfUM2rammgN7w3Dpqm150MqPAQLKgh4ZbkOpShA==" saltValue="MRsp85FBS2MdX+uK7slNI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34</v>
      </c>
      <c r="C3" s="30" t="s">
        <v>61</v>
      </c>
      <c r="D3" s="30" t="s">
        <v>62</v>
      </c>
      <c r="E3" s="30" t="s">
        <v>5</v>
      </c>
      <c r="F3" s="30" t="s">
        <v>4</v>
      </c>
      <c r="G3" s="30" t="s">
        <v>27</v>
      </c>
      <c r="H3" s="77" t="s">
        <v>58</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26</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2"/>
      <c r="C5" s="32"/>
      <c r="D5" s="32"/>
      <c r="E5" s="32"/>
      <c r="F5" s="32"/>
      <c r="G5" s="32"/>
      <c r="H5" s="36" t="s">
        <v>60</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47</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5" s="27" customFormat="1" x14ac:dyDescent="0.15">
      <c r="A6" s="28" t="s">
        <v>96</v>
      </c>
      <c r="B6" s="33">
        <f t="shared" ref="B6:X6" si="1">B7</f>
        <v>2018</v>
      </c>
      <c r="C6" s="33">
        <f t="shared" si="1"/>
        <v>382027</v>
      </c>
      <c r="D6" s="33">
        <f t="shared" si="1"/>
        <v>47</v>
      </c>
      <c r="E6" s="33">
        <f t="shared" si="1"/>
        <v>17</v>
      </c>
      <c r="F6" s="33">
        <f t="shared" si="1"/>
        <v>6</v>
      </c>
      <c r="G6" s="33">
        <f t="shared" si="1"/>
        <v>0</v>
      </c>
      <c r="H6" s="33" t="str">
        <f t="shared" si="1"/>
        <v>愛媛県　今治市</v>
      </c>
      <c r="I6" s="33" t="str">
        <f t="shared" si="1"/>
        <v>法非適用</v>
      </c>
      <c r="J6" s="33" t="str">
        <f t="shared" si="1"/>
        <v>下水道事業</v>
      </c>
      <c r="K6" s="33" t="str">
        <f t="shared" si="1"/>
        <v>漁業集落排水</v>
      </c>
      <c r="L6" s="33" t="str">
        <f t="shared" si="1"/>
        <v>H2</v>
      </c>
      <c r="M6" s="33" t="str">
        <f t="shared" si="1"/>
        <v>非設置</v>
      </c>
      <c r="N6" s="37" t="str">
        <f t="shared" si="1"/>
        <v>-</v>
      </c>
      <c r="O6" s="37" t="str">
        <f t="shared" si="1"/>
        <v>該当数値なし</v>
      </c>
      <c r="P6" s="37">
        <f t="shared" si="1"/>
        <v>0.38</v>
      </c>
      <c r="Q6" s="37">
        <f t="shared" si="1"/>
        <v>98.45</v>
      </c>
      <c r="R6" s="37">
        <f t="shared" si="1"/>
        <v>2741</v>
      </c>
      <c r="S6" s="37">
        <f t="shared" si="1"/>
        <v>160178</v>
      </c>
      <c r="T6" s="37">
        <f t="shared" si="1"/>
        <v>419.14</v>
      </c>
      <c r="U6" s="37">
        <f t="shared" si="1"/>
        <v>382.16</v>
      </c>
      <c r="V6" s="37">
        <f t="shared" si="1"/>
        <v>599</v>
      </c>
      <c r="W6" s="37">
        <f t="shared" si="1"/>
        <v>0.33</v>
      </c>
      <c r="X6" s="37">
        <f t="shared" si="1"/>
        <v>1815.15</v>
      </c>
      <c r="Y6" s="41">
        <f t="shared" ref="Y6:AH6" si="2">IF(Y7="",NA(),Y7)</f>
        <v>60.13</v>
      </c>
      <c r="Z6" s="41">
        <f t="shared" si="2"/>
        <v>61.21</v>
      </c>
      <c r="AA6" s="41">
        <f t="shared" si="2"/>
        <v>66.89</v>
      </c>
      <c r="AB6" s="41">
        <f t="shared" si="2"/>
        <v>85.95</v>
      </c>
      <c r="AC6" s="41">
        <f t="shared" si="2"/>
        <v>76.989999999999995</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566.87</v>
      </c>
      <c r="BG6" s="41">
        <f t="shared" si="5"/>
        <v>506.66</v>
      </c>
      <c r="BH6" s="41">
        <f t="shared" si="5"/>
        <v>493.4</v>
      </c>
      <c r="BI6" s="37">
        <f t="shared" si="5"/>
        <v>0</v>
      </c>
      <c r="BJ6" s="37">
        <f t="shared" si="5"/>
        <v>0</v>
      </c>
      <c r="BK6" s="41">
        <f t="shared" si="5"/>
        <v>830.5</v>
      </c>
      <c r="BL6" s="41">
        <f t="shared" si="5"/>
        <v>1029.24</v>
      </c>
      <c r="BM6" s="41">
        <f t="shared" si="5"/>
        <v>1063.93</v>
      </c>
      <c r="BN6" s="41">
        <f t="shared" si="5"/>
        <v>1060.8599999999999</v>
      </c>
      <c r="BO6" s="41">
        <f t="shared" si="5"/>
        <v>1006.65</v>
      </c>
      <c r="BP6" s="37" t="str">
        <f>IF(BP7="","",IF(BP7="-","【-】","【"&amp;SUBSTITUTE(TEXT(BP7,"#,##0.00"),"-","△")&amp;"】"))</f>
        <v>【973.20】</v>
      </c>
      <c r="BQ6" s="41">
        <f t="shared" ref="BQ6:BZ6" si="6">IF(BQ7="",NA(),BQ7)</f>
        <v>40.880000000000003</v>
      </c>
      <c r="BR6" s="41">
        <f t="shared" si="6"/>
        <v>41.85</v>
      </c>
      <c r="BS6" s="41">
        <f t="shared" si="6"/>
        <v>62.61</v>
      </c>
      <c r="BT6" s="41">
        <f t="shared" si="6"/>
        <v>69.2</v>
      </c>
      <c r="BU6" s="41">
        <f t="shared" si="6"/>
        <v>43.75</v>
      </c>
      <c r="BV6" s="41">
        <f t="shared" si="6"/>
        <v>43.66</v>
      </c>
      <c r="BW6" s="41">
        <f t="shared" si="6"/>
        <v>43.13</v>
      </c>
      <c r="BX6" s="41">
        <f t="shared" si="6"/>
        <v>46.26</v>
      </c>
      <c r="BY6" s="41">
        <f t="shared" si="6"/>
        <v>45.81</v>
      </c>
      <c r="BZ6" s="41">
        <f t="shared" si="6"/>
        <v>43.43</v>
      </c>
      <c r="CA6" s="37" t="str">
        <f>IF(CA7="","",IF(CA7="-","【-】","【"&amp;SUBSTITUTE(TEXT(CA7,"#,##0.00"),"-","△")&amp;"】"))</f>
        <v>【45.14】</v>
      </c>
      <c r="CB6" s="41">
        <f t="shared" ref="CB6:CK6" si="7">IF(CB7="",NA(),CB7)</f>
        <v>411.99</v>
      </c>
      <c r="CC6" s="41">
        <f t="shared" si="7"/>
        <v>400.57</v>
      </c>
      <c r="CD6" s="41">
        <f t="shared" si="7"/>
        <v>265.67</v>
      </c>
      <c r="CE6" s="41">
        <f t="shared" si="7"/>
        <v>242.9</v>
      </c>
      <c r="CF6" s="41">
        <f t="shared" si="7"/>
        <v>401</v>
      </c>
      <c r="CG6" s="41">
        <f t="shared" si="7"/>
        <v>382.09</v>
      </c>
      <c r="CH6" s="41">
        <f t="shared" si="7"/>
        <v>392.03</v>
      </c>
      <c r="CI6" s="41">
        <f t="shared" si="7"/>
        <v>376.4</v>
      </c>
      <c r="CJ6" s="41">
        <f t="shared" si="7"/>
        <v>383.92</v>
      </c>
      <c r="CK6" s="41">
        <f t="shared" si="7"/>
        <v>400.44</v>
      </c>
      <c r="CL6" s="37" t="str">
        <f>IF(CL7="","",IF(CL7="-","【-】","【"&amp;SUBSTITUTE(TEXT(CL7,"#,##0.00"),"-","△")&amp;"】"))</f>
        <v>【377.19】</v>
      </c>
      <c r="CM6" s="41">
        <f t="shared" ref="CM6:CV6" si="8">IF(CM7="",NA(),CM7)</f>
        <v>36.71</v>
      </c>
      <c r="CN6" s="41">
        <f t="shared" si="8"/>
        <v>35.229999999999997</v>
      </c>
      <c r="CO6" s="41">
        <f t="shared" si="8"/>
        <v>35.97</v>
      </c>
      <c r="CP6" s="41">
        <f t="shared" si="8"/>
        <v>34.39</v>
      </c>
      <c r="CQ6" s="41">
        <f t="shared" si="8"/>
        <v>45.3</v>
      </c>
      <c r="CR6" s="41">
        <f t="shared" si="8"/>
        <v>39.68</v>
      </c>
      <c r="CS6" s="41">
        <f t="shared" si="8"/>
        <v>35.64</v>
      </c>
      <c r="CT6" s="41">
        <f t="shared" si="8"/>
        <v>33.729999999999997</v>
      </c>
      <c r="CU6" s="41">
        <f t="shared" si="8"/>
        <v>33.21</v>
      </c>
      <c r="CV6" s="41">
        <f t="shared" si="8"/>
        <v>32.229999999999997</v>
      </c>
      <c r="CW6" s="37" t="str">
        <f>IF(CW7="","",IF(CW7="-","【-】","【"&amp;SUBSTITUTE(TEXT(CW7,"#,##0.00"),"-","△")&amp;"】"))</f>
        <v>【33.69】</v>
      </c>
      <c r="CX6" s="41">
        <f t="shared" ref="CX6:DG6" si="9">IF(CX7="",NA(),CX7)</f>
        <v>82.66</v>
      </c>
      <c r="CY6" s="41">
        <f t="shared" si="9"/>
        <v>83.63</v>
      </c>
      <c r="CZ6" s="41">
        <f t="shared" si="9"/>
        <v>85.63</v>
      </c>
      <c r="DA6" s="41">
        <f t="shared" si="9"/>
        <v>86.54</v>
      </c>
      <c r="DB6" s="41">
        <f t="shared" si="9"/>
        <v>74.12</v>
      </c>
      <c r="DC6" s="41">
        <f t="shared" si="9"/>
        <v>83.95</v>
      </c>
      <c r="DD6" s="41">
        <f t="shared" si="9"/>
        <v>82.92</v>
      </c>
      <c r="DE6" s="41">
        <f t="shared" si="9"/>
        <v>79.989999999999995</v>
      </c>
      <c r="DF6" s="41">
        <f t="shared" si="9"/>
        <v>79.98</v>
      </c>
      <c r="DG6" s="41">
        <f t="shared" si="9"/>
        <v>80.8</v>
      </c>
      <c r="DH6" s="37" t="str">
        <f>IF(DH7="","",IF(DH7="-","【-】","【"&amp;SUBSTITUTE(TEXT(DH7,"#,##0.00"),"-","△")&amp;"】"))</f>
        <v>【80.08】</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0.05</v>
      </c>
      <c r="EK6" s="41">
        <f t="shared" si="12"/>
        <v>0.18</v>
      </c>
      <c r="EL6" s="41">
        <f t="shared" si="12"/>
        <v>0.01</v>
      </c>
      <c r="EM6" s="41">
        <f t="shared" si="12"/>
        <v>0.09</v>
      </c>
      <c r="EN6" s="41">
        <f t="shared" si="12"/>
        <v>0.02</v>
      </c>
      <c r="EO6" s="37" t="str">
        <f>IF(EO7="","",IF(EO7="-","【-】","【"&amp;SUBSTITUTE(TEXT(EO7,"#,##0.00"),"-","△")&amp;"】"))</f>
        <v>【0.04】</v>
      </c>
    </row>
    <row r="7" spans="1:145" s="27" customFormat="1" x14ac:dyDescent="0.15">
      <c r="A7" s="28"/>
      <c r="B7" s="34">
        <v>2018</v>
      </c>
      <c r="C7" s="34">
        <v>382027</v>
      </c>
      <c r="D7" s="34">
        <v>47</v>
      </c>
      <c r="E7" s="34">
        <v>17</v>
      </c>
      <c r="F7" s="34">
        <v>6</v>
      </c>
      <c r="G7" s="34">
        <v>0</v>
      </c>
      <c r="H7" s="34" t="s">
        <v>89</v>
      </c>
      <c r="I7" s="34" t="s">
        <v>97</v>
      </c>
      <c r="J7" s="34" t="s">
        <v>98</v>
      </c>
      <c r="K7" s="34" t="s">
        <v>99</v>
      </c>
      <c r="L7" s="34" t="s">
        <v>100</v>
      </c>
      <c r="M7" s="34" t="s">
        <v>101</v>
      </c>
      <c r="N7" s="38" t="s">
        <v>41</v>
      </c>
      <c r="O7" s="38" t="s">
        <v>102</v>
      </c>
      <c r="P7" s="38">
        <v>0.38</v>
      </c>
      <c r="Q7" s="38">
        <v>98.45</v>
      </c>
      <c r="R7" s="38">
        <v>2741</v>
      </c>
      <c r="S7" s="38">
        <v>160178</v>
      </c>
      <c r="T7" s="38">
        <v>419.14</v>
      </c>
      <c r="U7" s="38">
        <v>382.16</v>
      </c>
      <c r="V7" s="38">
        <v>599</v>
      </c>
      <c r="W7" s="38">
        <v>0.33</v>
      </c>
      <c r="X7" s="38">
        <v>1815.15</v>
      </c>
      <c r="Y7" s="38">
        <v>60.13</v>
      </c>
      <c r="Z7" s="38">
        <v>61.21</v>
      </c>
      <c r="AA7" s="38">
        <v>66.89</v>
      </c>
      <c r="AB7" s="38">
        <v>85.95</v>
      </c>
      <c r="AC7" s="38">
        <v>76.989999999999995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566.87</v>
      </c>
      <c r="BG7" s="38">
        <v>506.66</v>
      </c>
      <c r="BH7" s="38">
        <v>493.4</v>
      </c>
      <c r="BI7" s="38">
        <v>0</v>
      </c>
      <c r="BJ7" s="38">
        <v>0</v>
      </c>
      <c r="BK7" s="38">
        <v>830.5</v>
      </c>
      <c r="BL7" s="38">
        <v>1029.24</v>
      </c>
      <c r="BM7" s="38">
        <v>1063.93</v>
      </c>
      <c r="BN7" s="38">
        <v>1060.8599999999999</v>
      </c>
      <c r="BO7" s="38">
        <v>1006.65</v>
      </c>
      <c r="BP7" s="38">
        <v>973.2</v>
      </c>
      <c r="BQ7" s="38">
        <v>40.880000000000003</v>
      </c>
      <c r="BR7" s="38">
        <v>41.85</v>
      </c>
      <c r="BS7" s="38">
        <v>62.61</v>
      </c>
      <c r="BT7" s="38">
        <v>69.2</v>
      </c>
      <c r="BU7" s="38">
        <v>43.75</v>
      </c>
      <c r="BV7" s="38">
        <v>43.66</v>
      </c>
      <c r="BW7" s="38">
        <v>43.13</v>
      </c>
      <c r="BX7" s="38">
        <v>46.26</v>
      </c>
      <c r="BY7" s="38">
        <v>45.81</v>
      </c>
      <c r="BZ7" s="38">
        <v>43.43</v>
      </c>
      <c r="CA7" s="38">
        <v>45.14</v>
      </c>
      <c r="CB7" s="38">
        <v>411.99</v>
      </c>
      <c r="CC7" s="38">
        <v>400.57</v>
      </c>
      <c r="CD7" s="38">
        <v>265.67</v>
      </c>
      <c r="CE7" s="38">
        <v>242.9</v>
      </c>
      <c r="CF7" s="38">
        <v>401</v>
      </c>
      <c r="CG7" s="38">
        <v>382.09</v>
      </c>
      <c r="CH7" s="38">
        <v>392.03</v>
      </c>
      <c r="CI7" s="38">
        <v>376.4</v>
      </c>
      <c r="CJ7" s="38">
        <v>383.92</v>
      </c>
      <c r="CK7" s="38">
        <v>400.44</v>
      </c>
      <c r="CL7" s="38">
        <v>377.19</v>
      </c>
      <c r="CM7" s="38">
        <v>36.71</v>
      </c>
      <c r="CN7" s="38">
        <v>35.229999999999997</v>
      </c>
      <c r="CO7" s="38">
        <v>35.97</v>
      </c>
      <c r="CP7" s="38">
        <v>34.39</v>
      </c>
      <c r="CQ7" s="38">
        <v>45.3</v>
      </c>
      <c r="CR7" s="38">
        <v>39.68</v>
      </c>
      <c r="CS7" s="38">
        <v>35.64</v>
      </c>
      <c r="CT7" s="38">
        <v>33.729999999999997</v>
      </c>
      <c r="CU7" s="38">
        <v>33.21</v>
      </c>
      <c r="CV7" s="38">
        <v>32.229999999999997</v>
      </c>
      <c r="CW7" s="38">
        <v>33.69</v>
      </c>
      <c r="CX7" s="38">
        <v>82.66</v>
      </c>
      <c r="CY7" s="38">
        <v>83.63</v>
      </c>
      <c r="CZ7" s="38">
        <v>85.63</v>
      </c>
      <c r="DA7" s="38">
        <v>86.54</v>
      </c>
      <c r="DB7" s="38">
        <v>74.12</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dcterms:created xsi:type="dcterms:W3CDTF">2019-12-05T05:25:36Z</dcterms:created>
  <dcterms:modified xsi:type="dcterms:W3CDTF">2020-03-25T02:39:12Z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2020-01-30T11:15:48Z</vt:filetime>
  </property>
</Properties>
</file>