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提出用\"/>
    </mc:Choice>
  </mc:AlternateContent>
  <workbookProtection workbookAlgorithmName="SHA-512" workbookHashValue="1gsmbdXn+9bn4X2rQFDAclMu0IOQ5onU1u667e/eR6Hve9mNO+vW11HnZtYj73PBdAOGc0u/h2a+74W2Oht6pg==" workbookSaltValue="UjqoXjZGSntm/is43Ctu4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<sst xmlns="http://schemas.openxmlformats.org/spreadsheetml/2006/main" count="239" uniqueCount="111">
  <si>
    <t>⑦施設利用率(％)</t>
    <rPh sb="1" eb="3">
      <t>シセツ</t>
    </rPh>
    <rPh sb="3" eb="6">
      <t>リヨウリツ</t>
    </rPh>
    <phoneticPr fontId="1"/>
  </si>
  <si>
    <t>人口密度</t>
    <rPh sb="0" eb="2">
      <t>ジンコウ</t>
    </rPh>
    <rPh sb="2" eb="4">
      <t>ミツド</t>
    </rPh>
    <phoneticPr fontId="1"/>
  </si>
  <si>
    <t>経営比較分析表（平成30年度決算）</t>
  </si>
  <si>
    <t>処理区域内人口</t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</si>
  <si>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</si>
  <si>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</si>
  <si>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</si>
  <si>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</si>
  <si>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</si>
  <si>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</si>
  <si>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</si>
  <si>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</si>
  <si>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</si>
  <si>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</si>
  <si>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</si>
  <si>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</si>
  <si>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</si>
  <si>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</si>
  <si>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</si>
  <si>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</si>
  <si>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</si>
  <si>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</si>
  <si>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</si>
  <si>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</si>
  <si>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</si>
  <si>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施設CD</t>
    <rPh sb="0" eb="2">
      <t>シセツ</t>
    </rPh>
    <phoneticPr fontId="1"/>
  </si>
  <si>
    <t>普及率(％)</t>
  </si>
  <si>
    <t>①収益的収支比率(％)</t>
    <rPh sb="1" eb="4">
      <t>シュウエキテキ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</si>
  <si>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</si>
  <si>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</si>
  <si>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</si>
  <si>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</si>
  <si>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t>平成30年度全国平均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</si>
  <si>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</si>
  <si>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</si>
  <si>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</si>
  <si>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</si>
  <si>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</si>
  <si>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</si>
  <si>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</si>
  <si>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</si>
  <si>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分析欄</t>
    <rPh sb="0" eb="2">
      <t>ブンセキ</t>
    </rPh>
    <rPh sb="2" eb="3">
      <t>ラン</t>
    </rPh>
    <phoneticPr fontId="1"/>
  </si>
  <si>
    <t>-</t>
  </si>
  <si>
    <t>1. 経営の健全性・効率性について</t>
  </si>
  <si>
    <t>2. 老朽化の状況について</t>
  </si>
  <si>
    <t>1④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</si>
  <si>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</si>
  <si>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</si>
  <si>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</si>
  <si>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</si>
  <si>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</si>
  <si>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</si>
  <si>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</si>
  <si>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</si>
  <si>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</si>
  <si>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</si>
  <si>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</si>
  <si>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</si>
  <si>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</si>
  <si>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</si>
  <si>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</si>
  <si>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</si>
  <si>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</si>
  <si>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</si>
  <si>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</si>
  <si>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</si>
  <si>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</si>
  <si>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</si>
  <si>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</si>
  <si>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</si>
  <si>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</si>
  <si>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</si>
  <si>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</si>
  <si>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</si>
  <si>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</si>
  <si>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</si>
  <si>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</si>
  <si>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</si>
  <si>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</si>
  <si>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</si>
  <si>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</si>
  <si>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</si>
  <si>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</si>
  <si>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</si>
  <si>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</si>
  <si>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</si>
  <si>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</si>
  <si>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</si>
  <si>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</si>
  <si>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</si>
  <si>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</si>
  <si>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愛媛県　今治市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</si>
  <si>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</si>
  <si>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</si>
  <si>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</si>
  <si>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</si>
  <si>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</si>
  <si>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法非適用</t>
  </si>
  <si>
    <t>下水道事業</t>
  </si>
  <si>
    <t>特定地域生活排水処理</t>
  </si>
  <si>
    <t>K3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</si>
  <si>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</si>
  <si>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</si>
  <si>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</si>
  <si>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</si>
  <si>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</si>
  <si>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</si>
  <si>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</si>
  <si>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また、資産の老朽化や人口減少等に伴う料金収入の減少に対応するため、平成28年度に策定した経営戦略に沿って、経営基盤強化と財政マネジメントの向上に努めてまいりたい。</t>
  </si>
  <si>
    <t>　整備事業は完成しており、大規模な改修等も行っていないが、整備地区が島嶼部の小集落を中心とした過疎地域であるため、特に人口減少の影響を大きく受けている。
　⑤の経費回収率については、公共下水道事業の料金体系に準じた料金設定にしているものの、汚水処理原価が高いため、類似団体平均値と比べて低くなっている。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</si>
  <si>
    <t>　供用開始から12年が経過し、ブロアの故障等があるが、修繕や取替で対応している。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</si>
</sst>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;&quot;△&quot;#,##0.00"/>
    <numFmt numFmtId="177" formatCode="#,##0.00;&quot;△&quot;#,##0.00;&quot;-&quot;"/>
    <numFmt numFmtId="178" formatCode="#,##0;&quot;△&quot;#,##0"/>
    <numFmt numFmtId="179" formatCode="0.00_);[Red]\(0.00\)"/>
    <numFmt numFmtId="180" formatCode="ge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80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77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C-44C4-89D8-D9A22FEB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C-44C4-89D8-D9A22FEBF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19.64</c:v>
                </c:pt>
                <c:pt idx="1">
                  <c:v>21.43</c:v>
                </c:pt>
                <c:pt idx="2">
                  <c:v>19.64</c:v>
                </c:pt>
                <c:pt idx="3">
                  <c:v>19.64</c:v>
                </c:pt>
                <c:pt idx="4">
                  <c:v>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B-4243-9A4F-4199CD269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59.08</c:v>
                </c:pt>
                <c:pt idx="1">
                  <c:v>58.25</c:v>
                </c:pt>
                <c:pt idx="2">
                  <c:v>61.55</c:v>
                </c:pt>
                <c:pt idx="3">
                  <c:v>57.22</c:v>
                </c:pt>
                <c:pt idx="4">
                  <c:v>54.93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B-4243-9A4F-4199CD269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93.65</c:v>
                </c:pt>
                <c:pt idx="1">
                  <c:v>92.54</c:v>
                </c:pt>
                <c:pt idx="2">
                  <c:v>98.31</c:v>
                </c:pt>
                <c:pt idx="3">
                  <c:v>98.18</c:v>
                </c:pt>
                <c:pt idx="4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E-483B-BD57-3E0E5BE4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68.150000000000006</c:v>
                </c:pt>
                <c:pt idx="2">
                  <c:v>67.489999999999995</c:v>
                </c:pt>
                <c:pt idx="3">
                  <c:v>67.290000000000006</c:v>
                </c:pt>
                <c:pt idx="4">
                  <c:v>65.569999999999993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E-483B-BD57-3E0E5BE4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66.59</c:v>
                </c:pt>
                <c:pt idx="1">
                  <c:v>64.819999999999993</c:v>
                </c:pt>
                <c:pt idx="2">
                  <c:v>66.44</c:v>
                </c:pt>
                <c:pt idx="3">
                  <c:v>61.96</c:v>
                </c:pt>
                <c:pt idx="4">
                  <c:v>63.63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8-446F-9FBC-BCBA44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46F-9FBC-BCBA446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7-4281-A326-10ADC3E1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7-4281-A326-10ADC3E15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E-4843-AA12-A6473F40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E-4843-AA12-A6473F40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0-4B2F-9910-94661EFC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B2F-9910-94661EFC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A-47F6-8B11-4A8F3044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A-47F6-8B11-4A8F3044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1526.98</c:v>
                </c:pt>
                <c:pt idx="1">
                  <c:v>1369.72</c:v>
                </c:pt>
                <c:pt idx="2">
                  <c:v>1228.7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0-4A10-A033-13F1B5B0D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416.91</c:v>
                </c:pt>
                <c:pt idx="1">
                  <c:v>392.19</c:v>
                </c:pt>
                <c:pt idx="2">
                  <c:v>413.5</c:v>
                </c:pt>
                <c:pt idx="3">
                  <c:v>407.42</c:v>
                </c:pt>
                <c:pt idx="4">
                  <c:v>386.46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0-4A10-A033-13F1B5B0D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12.18</c:v>
                </c:pt>
                <c:pt idx="1">
                  <c:v>12.87</c:v>
                </c:pt>
                <c:pt idx="2">
                  <c:v>14.83</c:v>
                </c:pt>
                <c:pt idx="3">
                  <c:v>18.05</c:v>
                </c:pt>
                <c:pt idx="4">
                  <c:v>14.99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4-4353-8168-896C796DA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57.93</c:v>
                </c:pt>
                <c:pt idx="1">
                  <c:v>57.03</c:v>
                </c:pt>
                <c:pt idx="2">
                  <c:v>55.84</c:v>
                </c:pt>
                <c:pt idx="3">
                  <c:v>57.08</c:v>
                </c:pt>
                <c:pt idx="4">
                  <c:v>55.85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4-4353-8168-896C796DA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49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1361.45</c:v>
                </c:pt>
                <c:pt idx="1">
                  <c:v>1232.79</c:v>
                </c:pt>
                <c:pt idx="2">
                  <c:v>1118.53</c:v>
                </c:pt>
                <c:pt idx="3">
                  <c:v>913.05</c:v>
                </c:pt>
                <c:pt idx="4">
                  <c:v>1117.71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7-4347-8A98-84A22615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276.93</c:v>
                </c:pt>
                <c:pt idx="1">
                  <c:v>283.73</c:v>
                </c:pt>
                <c:pt idx="2">
                  <c:v>287.57</c:v>
                </c:pt>
                <c:pt idx="3">
                  <c:v>286.86</c:v>
                </c:pt>
                <c:pt idx="4">
                  <c:v>287.91000000000003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7-4347-8A98-84A22615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【325.02】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【78.90】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【270.94】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【60.61】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/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/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4" t="s">
        <v>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</row>
    <row r="3" spans="1:78" ht="9.75" customHeight="1" x14ac:dyDescent="0.15">
      <c r="A3" s="2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</row>
    <row r="4" spans="1:78" ht="9.75" customHeight="1" x14ac:dyDescent="0.15">
      <c r="A4" s="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愛媛県　今治市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4</v>
      </c>
      <c r="C7" s="43"/>
      <c r="D7" s="43"/>
      <c r="E7" s="43"/>
      <c r="F7" s="43"/>
      <c r="G7" s="43"/>
      <c r="H7" s="43"/>
      <c r="I7" s="43" t="s">
        <v>13</v>
      </c>
      <c r="J7" s="43"/>
      <c r="K7" s="43"/>
      <c r="L7" s="43"/>
      <c r="M7" s="43"/>
      <c r="N7" s="43"/>
      <c r="O7" s="43"/>
      <c r="P7" s="43" t="s">
        <v>5</v>
      </c>
      <c r="Q7" s="43"/>
      <c r="R7" s="43"/>
      <c r="S7" s="43"/>
      <c r="T7" s="43"/>
      <c r="U7" s="43"/>
      <c r="V7" s="43"/>
      <c r="W7" s="43" t="s">
        <v>15</v>
      </c>
      <c r="X7" s="43"/>
      <c r="Y7" s="43"/>
      <c r="Z7" s="43"/>
      <c r="AA7" s="43"/>
      <c r="AB7" s="43"/>
      <c r="AC7" s="43"/>
      <c r="AD7" s="43" t="s">
        <v>8</v>
      </c>
      <c r="AE7" s="43"/>
      <c r="AF7" s="43"/>
      <c r="AG7" s="43"/>
      <c r="AH7" s="43"/>
      <c r="AI7" s="43"/>
      <c r="AJ7" s="43"/>
      <c r="AK7" s="3"/>
      <c r="AL7" s="43" t="s">
        <v>17</v>
      </c>
      <c r="AM7" s="43"/>
      <c r="AN7" s="43"/>
      <c r="AO7" s="43"/>
      <c r="AP7" s="43"/>
      <c r="AQ7" s="43"/>
      <c r="AR7" s="43"/>
      <c r="AS7" s="43"/>
      <c r="AT7" s="43" t="s">
        <v>9</v>
      </c>
      <c r="AU7" s="43"/>
      <c r="AV7" s="43"/>
      <c r="AW7" s="43"/>
      <c r="AX7" s="43"/>
      <c r="AY7" s="43"/>
      <c r="AZ7" s="43"/>
      <c r="BA7" s="43"/>
      <c r="BB7" s="43" t="s">
        <v>18</v>
      </c>
      <c r="BC7" s="43"/>
      <c r="BD7" s="43"/>
      <c r="BE7" s="43"/>
      <c r="BF7" s="43"/>
      <c r="BG7" s="43"/>
      <c r="BH7" s="43"/>
      <c r="BI7" s="43"/>
      <c r="BJ7" s="3"/>
      <c r="BK7" s="3"/>
      <c r="BL7" s="15" t="s">
        <v>19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4" t="str">
        <f>データ!I6</f>
        <v>法非適用</v>
      </c>
      <c r="C8" s="44"/>
      <c r="D8" s="44"/>
      <c r="E8" s="44"/>
      <c r="F8" s="44"/>
      <c r="G8" s="44"/>
      <c r="H8" s="44"/>
      <c r="I8" s="44" t="str">
        <f>データ!J6</f>
        <v>下水道事業</v>
      </c>
      <c r="J8" s="44"/>
      <c r="K8" s="44"/>
      <c r="L8" s="44"/>
      <c r="M8" s="44"/>
      <c r="N8" s="44"/>
      <c r="O8" s="44"/>
      <c r="P8" s="44" t="str">
        <f>データ!K6</f>
        <v>特定地域生活排水処理</v>
      </c>
      <c r="Q8" s="44"/>
      <c r="R8" s="44"/>
      <c r="S8" s="44"/>
      <c r="T8" s="44"/>
      <c r="U8" s="44"/>
      <c r="V8" s="44"/>
      <c r="W8" s="44" t="str">
        <f>データ!L6</f>
        <v>K3</v>
      </c>
      <c r="X8" s="44"/>
      <c r="Y8" s="44"/>
      <c r="Z8" s="44"/>
      <c r="AA8" s="44"/>
      <c r="AB8" s="44"/>
      <c r="AC8" s="44"/>
      <c r="AD8" s="45" t="str">
        <f>データ!$M$6</f>
        <v>非設置</v>
      </c>
      <c r="AE8" s="45"/>
      <c r="AF8" s="45"/>
      <c r="AG8" s="45"/>
      <c r="AH8" s="45"/>
      <c r="AI8" s="45"/>
      <c r="AJ8" s="45"/>
      <c r="AK8" s="3"/>
      <c r="AL8" s="46">
        <f>データ!S6</f>
        <v>160178</v>
      </c>
      <c r="AM8" s="46"/>
      <c r="AN8" s="46"/>
      <c r="AO8" s="46"/>
      <c r="AP8" s="46"/>
      <c r="AQ8" s="46"/>
      <c r="AR8" s="46"/>
      <c r="AS8" s="46"/>
      <c r="AT8" s="47">
        <f>データ!T6</f>
        <v>419.14</v>
      </c>
      <c r="AU8" s="47"/>
      <c r="AV8" s="47"/>
      <c r="AW8" s="47"/>
      <c r="AX8" s="47"/>
      <c r="AY8" s="47"/>
      <c r="AZ8" s="47"/>
      <c r="BA8" s="47"/>
      <c r="BB8" s="47">
        <f>データ!U6</f>
        <v>382.16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14</v>
      </c>
      <c r="BM8" s="49"/>
      <c r="BN8" s="17" t="s">
        <v>21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3" t="s">
        <v>22</v>
      </c>
      <c r="C9" s="43"/>
      <c r="D9" s="43"/>
      <c r="E9" s="43"/>
      <c r="F9" s="43"/>
      <c r="G9" s="43"/>
      <c r="H9" s="43"/>
      <c r="I9" s="43" t="s">
        <v>24</v>
      </c>
      <c r="J9" s="43"/>
      <c r="K9" s="43"/>
      <c r="L9" s="43"/>
      <c r="M9" s="43"/>
      <c r="N9" s="43"/>
      <c r="O9" s="43"/>
      <c r="P9" s="43" t="s">
        <v>26</v>
      </c>
      <c r="Q9" s="43"/>
      <c r="R9" s="43"/>
      <c r="S9" s="43"/>
      <c r="T9" s="43"/>
      <c r="U9" s="43"/>
      <c r="V9" s="43"/>
      <c r="W9" s="43" t="s">
        <v>29</v>
      </c>
      <c r="X9" s="43"/>
      <c r="Y9" s="43"/>
      <c r="Z9" s="43"/>
      <c r="AA9" s="43"/>
      <c r="AB9" s="43"/>
      <c r="AC9" s="43"/>
      <c r="AD9" s="43" t="s">
        <v>23</v>
      </c>
      <c r="AE9" s="43"/>
      <c r="AF9" s="43"/>
      <c r="AG9" s="43"/>
      <c r="AH9" s="43"/>
      <c r="AI9" s="43"/>
      <c r="AJ9" s="43"/>
      <c r="AK9" s="3"/>
      <c r="AL9" s="43" t="s">
        <v>31</v>
      </c>
      <c r="AM9" s="43"/>
      <c r="AN9" s="43"/>
      <c r="AO9" s="43"/>
      <c r="AP9" s="43"/>
      <c r="AQ9" s="43"/>
      <c r="AR9" s="43"/>
      <c r="AS9" s="43"/>
      <c r="AT9" s="43" t="s">
        <v>33</v>
      </c>
      <c r="AU9" s="43"/>
      <c r="AV9" s="43"/>
      <c r="AW9" s="43"/>
      <c r="AX9" s="43"/>
      <c r="AY9" s="43"/>
      <c r="AZ9" s="43"/>
      <c r="BA9" s="43"/>
      <c r="BB9" s="43" t="s">
        <v>34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37</v>
      </c>
      <c r="BM9" s="51"/>
      <c r="BN9" s="18" t="s">
        <v>38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 t="str">
        <f>データ!O6</f>
        <v>該当数値なし</v>
      </c>
      <c r="J10" s="47"/>
      <c r="K10" s="47"/>
      <c r="L10" s="47"/>
      <c r="M10" s="47"/>
      <c r="N10" s="47"/>
      <c r="O10" s="47"/>
      <c r="P10" s="47">
        <f>データ!P6</f>
        <v>0.03</v>
      </c>
      <c r="Q10" s="47"/>
      <c r="R10" s="47"/>
      <c r="S10" s="47"/>
      <c r="T10" s="47"/>
      <c r="U10" s="47"/>
      <c r="V10" s="47"/>
      <c r="W10" s="47">
        <f>データ!Q6</f>
        <v>100</v>
      </c>
      <c r="X10" s="47"/>
      <c r="Y10" s="47"/>
      <c r="Z10" s="47"/>
      <c r="AA10" s="47"/>
      <c r="AB10" s="47"/>
      <c r="AC10" s="47"/>
      <c r="AD10" s="46">
        <f>データ!R6</f>
        <v>2741</v>
      </c>
      <c r="AE10" s="46"/>
      <c r="AF10" s="46"/>
      <c r="AG10" s="46"/>
      <c r="AH10" s="46"/>
      <c r="AI10" s="46"/>
      <c r="AJ10" s="46"/>
      <c r="AK10" s="2"/>
      <c r="AL10" s="46">
        <f>データ!V6</f>
        <v>50</v>
      </c>
      <c r="AM10" s="46"/>
      <c r="AN10" s="46"/>
      <c r="AO10" s="46"/>
      <c r="AP10" s="46"/>
      <c r="AQ10" s="46"/>
      <c r="AR10" s="46"/>
      <c r="AS10" s="46"/>
      <c r="AT10" s="47">
        <f>データ!W6</f>
        <v>0.02</v>
      </c>
      <c r="AU10" s="47"/>
      <c r="AV10" s="47"/>
      <c r="AW10" s="47"/>
      <c r="AX10" s="47"/>
      <c r="AY10" s="47"/>
      <c r="AZ10" s="47"/>
      <c r="BA10" s="47"/>
      <c r="BB10" s="47">
        <f>データ!X6</f>
        <v>2500</v>
      </c>
      <c r="BC10" s="47"/>
      <c r="BD10" s="47"/>
      <c r="BE10" s="47"/>
      <c r="BF10" s="47"/>
      <c r="BG10" s="47"/>
      <c r="BH10" s="47"/>
      <c r="BI10" s="47"/>
      <c r="BJ10" s="2"/>
      <c r="BK10" s="2"/>
      <c r="BL10" s="52" t="s">
        <v>40</v>
      </c>
      <c r="BM10" s="53"/>
      <c r="BN10" s="19" t="s">
        <v>32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41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43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69" t="s">
        <v>109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3" t="s">
        <v>44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69" t="s">
        <v>110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10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3" t="s">
        <v>11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69" t="s">
        <v>108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46</v>
      </c>
    </row>
    <row r="84" spans="1:78" x14ac:dyDescent="0.15">
      <c r="C84" s="2"/>
    </row>
    <row r="85" spans="1:78" hidden="1" x14ac:dyDescent="0.15">
      <c r="B85" s="6" t="s">
        <v>47</v>
      </c>
      <c r="C85" s="6"/>
      <c r="D85" s="6"/>
      <c r="E85" s="6" t="s">
        <v>48</v>
      </c>
      <c r="F85" s="6" t="s">
        <v>50</v>
      </c>
      <c r="G85" s="6" t="s">
        <v>51</v>
      </c>
      <c r="H85" s="6" t="s">
        <v>45</v>
      </c>
      <c r="I85" s="6" t="s">
        <v>12</v>
      </c>
      <c r="J85" s="6" t="s">
        <v>52</v>
      </c>
      <c r="K85" s="6" t="s">
        <v>53</v>
      </c>
      <c r="L85" s="6" t="s">
        <v>35</v>
      </c>
      <c r="M85" s="6" t="s">
        <v>39</v>
      </c>
      <c r="N85" s="6" t="s">
        <v>54</v>
      </c>
      <c r="O85" s="6" t="s">
        <v>55</v>
      </c>
    </row>
    <row r="86" spans="1:78" hidden="1" x14ac:dyDescent="0.15">
      <c r="B86" s="6"/>
      <c r="C86" s="6"/>
      <c r="D86" s="6"/>
      <c r="E86" s="6" t="str">
        <f>データ!AI6</f>
        <v/>
      </c>
      <c r="F86" s="6" t="s">
        <v>42</v>
      </c>
      <c r="G86" s="6" t="s">
        <v>42</v>
      </c>
      <c r="H86" s="6" t="str">
        <f>データ!BP6</f>
        <v>【325.02】</v>
      </c>
      <c r="I86" s="6" t="str">
        <f>データ!CA6</f>
        <v>【60.61】</v>
      </c>
      <c r="J86" s="6" t="str">
        <f>データ!CL6</f>
        <v>【270.94】</v>
      </c>
      <c r="K86" s="6" t="str">
        <f>データ!CW6</f>
        <v>【57.80】</v>
      </c>
      <c r="L86" s="6" t="str">
        <f>データ!DH6</f>
        <v>【78.90】</v>
      </c>
      <c r="M86" s="6" t="s">
        <v>42</v>
      </c>
      <c r="N86" s="6" t="s">
        <v>42</v>
      </c>
      <c r="O86" s="6" t="str">
        <f>データ!EO6</f>
        <v>【-】</v>
      </c>
    </row>
  </sheetData>
  <sheetProtection algorithmName="SHA-512" hashValue="iHWcnRRiran3mvmUmeTiiQSVC8iJa+upBMpSsHRjm8Bqce8T2EstmwTSe2BPI5kdOs5FlVtcuKjL4NsUOEsL3w==" saltValue="HVVG1Ben5eYPKGeZzeornQ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40">
        <v>1</v>
      </c>
      <c r="Z1" s="40">
        <v>1</v>
      </c>
      <c r="AA1" s="40">
        <v>1</v>
      </c>
      <c r="AB1" s="40">
        <v>1</v>
      </c>
      <c r="AC1" s="40">
        <v>1</v>
      </c>
      <c r="AD1" s="40">
        <v>1</v>
      </c>
      <c r="AE1" s="40">
        <v>1</v>
      </c>
      <c r="AF1" s="40">
        <v>1</v>
      </c>
      <c r="AG1" s="40">
        <v>1</v>
      </c>
      <c r="AH1" s="40">
        <v>1</v>
      </c>
      <c r="AI1" s="40"/>
      <c r="AJ1" s="40">
        <v>1</v>
      </c>
      <c r="AK1" s="40">
        <v>1</v>
      </c>
      <c r="AL1" s="40">
        <v>1</v>
      </c>
      <c r="AM1" s="40">
        <v>1</v>
      </c>
      <c r="AN1" s="40">
        <v>1</v>
      </c>
      <c r="AO1" s="40">
        <v>1</v>
      </c>
      <c r="AP1" s="40">
        <v>1</v>
      </c>
      <c r="AQ1" s="40">
        <v>1</v>
      </c>
      <c r="AR1" s="40">
        <v>1</v>
      </c>
      <c r="AS1" s="40">
        <v>1</v>
      </c>
      <c r="AT1" s="40"/>
      <c r="AU1" s="40">
        <v>1</v>
      </c>
      <c r="AV1" s="40">
        <v>1</v>
      </c>
      <c r="AW1" s="40">
        <v>1</v>
      </c>
      <c r="AX1" s="40">
        <v>1</v>
      </c>
      <c r="AY1" s="40">
        <v>1</v>
      </c>
      <c r="AZ1" s="40">
        <v>1</v>
      </c>
      <c r="BA1" s="40">
        <v>1</v>
      </c>
      <c r="BB1" s="40">
        <v>1</v>
      </c>
      <c r="BC1" s="40">
        <v>1</v>
      </c>
      <c r="BD1" s="40">
        <v>1</v>
      </c>
      <c r="BE1" s="40"/>
      <c r="BF1" s="40">
        <v>1</v>
      </c>
      <c r="BG1" s="40">
        <v>1</v>
      </c>
      <c r="BH1" s="40">
        <v>1</v>
      </c>
      <c r="BI1" s="40">
        <v>1</v>
      </c>
      <c r="BJ1" s="40">
        <v>1</v>
      </c>
      <c r="BK1" s="40">
        <v>1</v>
      </c>
      <c r="BL1" s="40">
        <v>1</v>
      </c>
      <c r="BM1" s="40">
        <v>1</v>
      </c>
      <c r="BN1" s="40">
        <v>1</v>
      </c>
      <c r="BO1" s="40">
        <v>1</v>
      </c>
      <c r="BP1" s="40"/>
      <c r="BQ1" s="40">
        <v>1</v>
      </c>
      <c r="BR1" s="40">
        <v>1</v>
      </c>
      <c r="BS1" s="40">
        <v>1</v>
      </c>
      <c r="BT1" s="40">
        <v>1</v>
      </c>
      <c r="BU1" s="40">
        <v>1</v>
      </c>
      <c r="BV1" s="40">
        <v>1</v>
      </c>
      <c r="BW1" s="40">
        <v>1</v>
      </c>
      <c r="BX1" s="40">
        <v>1</v>
      </c>
      <c r="BY1" s="40">
        <v>1</v>
      </c>
      <c r="BZ1" s="40">
        <v>1</v>
      </c>
      <c r="CA1" s="40"/>
      <c r="CB1" s="40">
        <v>1</v>
      </c>
      <c r="CC1" s="40">
        <v>1</v>
      </c>
      <c r="CD1" s="40">
        <v>1</v>
      </c>
      <c r="CE1" s="40">
        <v>1</v>
      </c>
      <c r="CF1" s="40">
        <v>1</v>
      </c>
      <c r="CG1" s="40">
        <v>1</v>
      </c>
      <c r="CH1" s="40">
        <v>1</v>
      </c>
      <c r="CI1" s="40">
        <v>1</v>
      </c>
      <c r="CJ1" s="40">
        <v>1</v>
      </c>
      <c r="CK1" s="40">
        <v>1</v>
      </c>
      <c r="CL1" s="40"/>
      <c r="CM1" s="40">
        <v>1</v>
      </c>
      <c r="CN1" s="40">
        <v>1</v>
      </c>
      <c r="CO1" s="40">
        <v>1</v>
      </c>
      <c r="CP1" s="40">
        <v>1</v>
      </c>
      <c r="CQ1" s="40">
        <v>1</v>
      </c>
      <c r="CR1" s="40">
        <v>1</v>
      </c>
      <c r="CS1" s="40">
        <v>1</v>
      </c>
      <c r="CT1" s="40">
        <v>1</v>
      </c>
      <c r="CU1" s="40">
        <v>1</v>
      </c>
      <c r="CV1" s="40">
        <v>1</v>
      </c>
      <c r="CW1" s="40"/>
      <c r="CX1" s="40">
        <v>1</v>
      </c>
      <c r="CY1" s="40">
        <v>1</v>
      </c>
      <c r="CZ1" s="40">
        <v>1</v>
      </c>
      <c r="DA1" s="40">
        <v>1</v>
      </c>
      <c r="DB1" s="40">
        <v>1</v>
      </c>
      <c r="DC1" s="40">
        <v>1</v>
      </c>
      <c r="DD1" s="40">
        <v>1</v>
      </c>
      <c r="DE1" s="40">
        <v>1</v>
      </c>
      <c r="DF1" s="40">
        <v>1</v>
      </c>
      <c r="DG1" s="40">
        <v>1</v>
      </c>
      <c r="DH1" s="40"/>
      <c r="DI1" s="40">
        <v>1</v>
      </c>
      <c r="DJ1" s="40">
        <v>1</v>
      </c>
      <c r="DK1" s="40">
        <v>1</v>
      </c>
      <c r="DL1" s="40">
        <v>1</v>
      </c>
      <c r="DM1" s="40">
        <v>1</v>
      </c>
      <c r="DN1" s="40">
        <v>1</v>
      </c>
      <c r="DO1" s="40">
        <v>1</v>
      </c>
      <c r="DP1" s="40">
        <v>1</v>
      </c>
      <c r="DQ1" s="40">
        <v>1</v>
      </c>
      <c r="DR1" s="40">
        <v>1</v>
      </c>
      <c r="DS1" s="40"/>
      <c r="DT1" s="40">
        <v>1</v>
      </c>
      <c r="DU1" s="40">
        <v>1</v>
      </c>
      <c r="DV1" s="40">
        <v>1</v>
      </c>
      <c r="DW1" s="40">
        <v>1</v>
      </c>
      <c r="DX1" s="40">
        <v>1</v>
      </c>
      <c r="DY1" s="40">
        <v>1</v>
      </c>
      <c r="DZ1" s="40">
        <v>1</v>
      </c>
      <c r="EA1" s="40">
        <v>1</v>
      </c>
      <c r="EB1" s="40">
        <v>1</v>
      </c>
      <c r="EC1" s="40">
        <v>1</v>
      </c>
      <c r="ED1" s="40"/>
      <c r="EE1" s="40">
        <v>1</v>
      </c>
      <c r="EF1" s="40">
        <v>1</v>
      </c>
      <c r="EG1" s="40">
        <v>1</v>
      </c>
      <c r="EH1" s="40">
        <v>1</v>
      </c>
      <c r="EI1" s="40">
        <v>1</v>
      </c>
      <c r="EJ1" s="40">
        <v>1</v>
      </c>
      <c r="EK1" s="40">
        <v>1</v>
      </c>
      <c r="EL1" s="40">
        <v>1</v>
      </c>
      <c r="EM1" s="40">
        <v>1</v>
      </c>
      <c r="EN1" s="40">
        <v>1</v>
      </c>
      <c r="EO1" s="40"/>
    </row>
    <row r="2" spans="1:145" x14ac:dyDescent="0.15">
      <c r="A2" s="28" t="s">
        <v>59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5" x14ac:dyDescent="0.15">
      <c r="A3" s="28" t="s">
        <v>20</v>
      </c>
      <c r="B3" s="30" t="s">
        <v>36</v>
      </c>
      <c r="C3" s="30" t="s">
        <v>61</v>
      </c>
      <c r="D3" s="30" t="s">
        <v>62</v>
      </c>
      <c r="E3" s="30" t="s">
        <v>7</v>
      </c>
      <c r="F3" s="30" t="s">
        <v>6</v>
      </c>
      <c r="G3" s="30" t="s">
        <v>25</v>
      </c>
      <c r="H3" s="77" t="s">
        <v>58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75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10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63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27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49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30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65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16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0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2"/>
      <c r="C5" s="32"/>
      <c r="D5" s="32"/>
      <c r="E5" s="32"/>
      <c r="F5" s="32"/>
      <c r="G5" s="32"/>
      <c r="H5" s="36" t="s">
        <v>60</v>
      </c>
      <c r="I5" s="36" t="s">
        <v>71</v>
      </c>
      <c r="J5" s="36" t="s">
        <v>72</v>
      </c>
      <c r="K5" s="36" t="s">
        <v>73</v>
      </c>
      <c r="L5" s="36" t="s">
        <v>74</v>
      </c>
      <c r="M5" s="36" t="s">
        <v>8</v>
      </c>
      <c r="N5" s="36" t="s">
        <v>75</v>
      </c>
      <c r="O5" s="36" t="s">
        <v>76</v>
      </c>
      <c r="P5" s="36" t="s">
        <v>77</v>
      </c>
      <c r="Q5" s="36" t="s">
        <v>78</v>
      </c>
      <c r="R5" s="36" t="s">
        <v>79</v>
      </c>
      <c r="S5" s="36" t="s">
        <v>80</v>
      </c>
      <c r="T5" s="36" t="s">
        <v>81</v>
      </c>
      <c r="U5" s="36" t="s">
        <v>1</v>
      </c>
      <c r="V5" s="36" t="s">
        <v>3</v>
      </c>
      <c r="W5" s="36" t="s">
        <v>82</v>
      </c>
      <c r="X5" s="36" t="s">
        <v>83</v>
      </c>
      <c r="Y5" s="36" t="s">
        <v>84</v>
      </c>
      <c r="Z5" s="36" t="s">
        <v>85</v>
      </c>
      <c r="AA5" s="36" t="s">
        <v>86</v>
      </c>
      <c r="AB5" s="36" t="s">
        <v>87</v>
      </c>
      <c r="AC5" s="36" t="s">
        <v>88</v>
      </c>
      <c r="AD5" s="36" t="s">
        <v>89</v>
      </c>
      <c r="AE5" s="36" t="s">
        <v>92</v>
      </c>
      <c r="AF5" s="36" t="s">
        <v>93</v>
      </c>
      <c r="AG5" s="36" t="s">
        <v>94</v>
      </c>
      <c r="AH5" s="36" t="s">
        <v>95</v>
      </c>
      <c r="AI5" s="36" t="s">
        <v>47</v>
      </c>
      <c r="AJ5" s="36" t="s">
        <v>84</v>
      </c>
      <c r="AK5" s="36" t="s">
        <v>85</v>
      </c>
      <c r="AL5" s="36" t="s">
        <v>86</v>
      </c>
      <c r="AM5" s="36" t="s">
        <v>87</v>
      </c>
      <c r="AN5" s="36" t="s">
        <v>88</v>
      </c>
      <c r="AO5" s="36" t="s">
        <v>89</v>
      </c>
      <c r="AP5" s="36" t="s">
        <v>92</v>
      </c>
      <c r="AQ5" s="36" t="s">
        <v>93</v>
      </c>
      <c r="AR5" s="36" t="s">
        <v>94</v>
      </c>
      <c r="AS5" s="36" t="s">
        <v>95</v>
      </c>
      <c r="AT5" s="36" t="s">
        <v>90</v>
      </c>
      <c r="AU5" s="36" t="s">
        <v>84</v>
      </c>
      <c r="AV5" s="36" t="s">
        <v>85</v>
      </c>
      <c r="AW5" s="36" t="s">
        <v>86</v>
      </c>
      <c r="AX5" s="36" t="s">
        <v>87</v>
      </c>
      <c r="AY5" s="36" t="s">
        <v>88</v>
      </c>
      <c r="AZ5" s="36" t="s">
        <v>89</v>
      </c>
      <c r="BA5" s="36" t="s">
        <v>92</v>
      </c>
      <c r="BB5" s="36" t="s">
        <v>93</v>
      </c>
      <c r="BC5" s="36" t="s">
        <v>94</v>
      </c>
      <c r="BD5" s="36" t="s">
        <v>95</v>
      </c>
      <c r="BE5" s="36" t="s">
        <v>90</v>
      </c>
      <c r="BF5" s="36" t="s">
        <v>84</v>
      </c>
      <c r="BG5" s="36" t="s">
        <v>85</v>
      </c>
      <c r="BH5" s="36" t="s">
        <v>86</v>
      </c>
      <c r="BI5" s="36" t="s">
        <v>87</v>
      </c>
      <c r="BJ5" s="36" t="s">
        <v>88</v>
      </c>
      <c r="BK5" s="36" t="s">
        <v>89</v>
      </c>
      <c r="BL5" s="36" t="s">
        <v>92</v>
      </c>
      <c r="BM5" s="36" t="s">
        <v>93</v>
      </c>
      <c r="BN5" s="36" t="s">
        <v>94</v>
      </c>
      <c r="BO5" s="36" t="s">
        <v>95</v>
      </c>
      <c r="BP5" s="36" t="s">
        <v>90</v>
      </c>
      <c r="BQ5" s="36" t="s">
        <v>84</v>
      </c>
      <c r="BR5" s="36" t="s">
        <v>85</v>
      </c>
      <c r="BS5" s="36" t="s">
        <v>86</v>
      </c>
      <c r="BT5" s="36" t="s">
        <v>87</v>
      </c>
      <c r="BU5" s="36" t="s">
        <v>88</v>
      </c>
      <c r="BV5" s="36" t="s">
        <v>89</v>
      </c>
      <c r="BW5" s="36" t="s">
        <v>92</v>
      </c>
      <c r="BX5" s="36" t="s">
        <v>93</v>
      </c>
      <c r="BY5" s="36" t="s">
        <v>94</v>
      </c>
      <c r="BZ5" s="36" t="s">
        <v>95</v>
      </c>
      <c r="CA5" s="36" t="s">
        <v>90</v>
      </c>
      <c r="CB5" s="36" t="s">
        <v>84</v>
      </c>
      <c r="CC5" s="36" t="s">
        <v>85</v>
      </c>
      <c r="CD5" s="36" t="s">
        <v>86</v>
      </c>
      <c r="CE5" s="36" t="s">
        <v>87</v>
      </c>
      <c r="CF5" s="36" t="s">
        <v>88</v>
      </c>
      <c r="CG5" s="36" t="s">
        <v>89</v>
      </c>
      <c r="CH5" s="36" t="s">
        <v>92</v>
      </c>
      <c r="CI5" s="36" t="s">
        <v>93</v>
      </c>
      <c r="CJ5" s="36" t="s">
        <v>94</v>
      </c>
      <c r="CK5" s="36" t="s">
        <v>95</v>
      </c>
      <c r="CL5" s="36" t="s">
        <v>90</v>
      </c>
      <c r="CM5" s="36" t="s">
        <v>84</v>
      </c>
      <c r="CN5" s="36" t="s">
        <v>85</v>
      </c>
      <c r="CO5" s="36" t="s">
        <v>86</v>
      </c>
      <c r="CP5" s="36" t="s">
        <v>87</v>
      </c>
      <c r="CQ5" s="36" t="s">
        <v>88</v>
      </c>
      <c r="CR5" s="36" t="s">
        <v>89</v>
      </c>
      <c r="CS5" s="36" t="s">
        <v>92</v>
      </c>
      <c r="CT5" s="36" t="s">
        <v>93</v>
      </c>
      <c r="CU5" s="36" t="s">
        <v>94</v>
      </c>
      <c r="CV5" s="36" t="s">
        <v>95</v>
      </c>
      <c r="CW5" s="36" t="s">
        <v>90</v>
      </c>
      <c r="CX5" s="36" t="s">
        <v>84</v>
      </c>
      <c r="CY5" s="36" t="s">
        <v>85</v>
      </c>
      <c r="CZ5" s="36" t="s">
        <v>86</v>
      </c>
      <c r="DA5" s="36" t="s">
        <v>87</v>
      </c>
      <c r="DB5" s="36" t="s">
        <v>88</v>
      </c>
      <c r="DC5" s="36" t="s">
        <v>89</v>
      </c>
      <c r="DD5" s="36" t="s">
        <v>92</v>
      </c>
      <c r="DE5" s="36" t="s">
        <v>93</v>
      </c>
      <c r="DF5" s="36" t="s">
        <v>94</v>
      </c>
      <c r="DG5" s="36" t="s">
        <v>95</v>
      </c>
      <c r="DH5" s="36" t="s">
        <v>90</v>
      </c>
      <c r="DI5" s="36" t="s">
        <v>84</v>
      </c>
      <c r="DJ5" s="36" t="s">
        <v>85</v>
      </c>
      <c r="DK5" s="36" t="s">
        <v>86</v>
      </c>
      <c r="DL5" s="36" t="s">
        <v>87</v>
      </c>
      <c r="DM5" s="36" t="s">
        <v>88</v>
      </c>
      <c r="DN5" s="36" t="s">
        <v>89</v>
      </c>
      <c r="DO5" s="36" t="s">
        <v>92</v>
      </c>
      <c r="DP5" s="36" t="s">
        <v>93</v>
      </c>
      <c r="DQ5" s="36" t="s">
        <v>94</v>
      </c>
      <c r="DR5" s="36" t="s">
        <v>95</v>
      </c>
      <c r="DS5" s="36" t="s">
        <v>90</v>
      </c>
      <c r="DT5" s="36" t="s">
        <v>84</v>
      </c>
      <c r="DU5" s="36" t="s">
        <v>85</v>
      </c>
      <c r="DV5" s="36" t="s">
        <v>86</v>
      </c>
      <c r="DW5" s="36" t="s">
        <v>87</v>
      </c>
      <c r="DX5" s="36" t="s">
        <v>88</v>
      </c>
      <c r="DY5" s="36" t="s">
        <v>89</v>
      </c>
      <c r="DZ5" s="36" t="s">
        <v>92</v>
      </c>
      <c r="EA5" s="36" t="s">
        <v>93</v>
      </c>
      <c r="EB5" s="36" t="s">
        <v>94</v>
      </c>
      <c r="EC5" s="36" t="s">
        <v>95</v>
      </c>
      <c r="ED5" s="36" t="s">
        <v>90</v>
      </c>
      <c r="EE5" s="36" t="s">
        <v>84</v>
      </c>
      <c r="EF5" s="36" t="s">
        <v>85</v>
      </c>
      <c r="EG5" s="36" t="s">
        <v>86</v>
      </c>
      <c r="EH5" s="36" t="s">
        <v>87</v>
      </c>
      <c r="EI5" s="36" t="s">
        <v>88</v>
      </c>
      <c r="EJ5" s="36" t="s">
        <v>89</v>
      </c>
      <c r="EK5" s="36" t="s">
        <v>92</v>
      </c>
      <c r="EL5" s="36" t="s">
        <v>93</v>
      </c>
      <c r="EM5" s="36" t="s">
        <v>94</v>
      </c>
      <c r="EN5" s="36" t="s">
        <v>95</v>
      </c>
      <c r="EO5" s="36" t="s">
        <v>90</v>
      </c>
    </row>
    <row r="6" spans="1:145" s="27" customFormat="1" x14ac:dyDescent="0.15">
      <c r="A6" s="28" t="s">
        <v>96</v>
      </c>
      <c r="B6" s="33">
        <f t="shared" ref="B6:X6" si="1">B7</f>
        <v>2018</v>
      </c>
      <c r="C6" s="33">
        <f t="shared" si="1"/>
        <v>382027</v>
      </c>
      <c r="D6" s="33">
        <f t="shared" si="1"/>
        <v>47</v>
      </c>
      <c r="E6" s="33">
        <f t="shared" si="1"/>
        <v>18</v>
      </c>
      <c r="F6" s="33">
        <f t="shared" si="1"/>
        <v>0</v>
      </c>
      <c r="G6" s="33">
        <f t="shared" si="1"/>
        <v>0</v>
      </c>
      <c r="H6" s="33" t="str">
        <f t="shared" si="1"/>
        <v>愛媛県　今治市</v>
      </c>
      <c r="I6" s="33" t="str">
        <f t="shared" si="1"/>
        <v>法非適用</v>
      </c>
      <c r="J6" s="33" t="str">
        <f t="shared" si="1"/>
        <v>下水道事業</v>
      </c>
      <c r="K6" s="33" t="str">
        <f t="shared" si="1"/>
        <v>特定地域生活排水処理</v>
      </c>
      <c r="L6" s="33" t="str">
        <f t="shared" si="1"/>
        <v>K3</v>
      </c>
      <c r="M6" s="33" t="str">
        <f t="shared" si="1"/>
        <v>非設置</v>
      </c>
      <c r="N6" s="37" t="str">
        <f t="shared" si="1"/>
        <v>-</v>
      </c>
      <c r="O6" s="37" t="str">
        <f t="shared" si="1"/>
        <v>該当数値なし</v>
      </c>
      <c r="P6" s="37">
        <f t="shared" si="1"/>
        <v>0.03</v>
      </c>
      <c r="Q6" s="37">
        <f t="shared" si="1"/>
        <v>100</v>
      </c>
      <c r="R6" s="37">
        <f t="shared" si="1"/>
        <v>2741</v>
      </c>
      <c r="S6" s="37">
        <f t="shared" si="1"/>
        <v>160178</v>
      </c>
      <c r="T6" s="37">
        <f t="shared" si="1"/>
        <v>419.14</v>
      </c>
      <c r="U6" s="37">
        <f t="shared" si="1"/>
        <v>382.16</v>
      </c>
      <c r="V6" s="37">
        <f t="shared" si="1"/>
        <v>50</v>
      </c>
      <c r="W6" s="37">
        <f t="shared" si="1"/>
        <v>0.02</v>
      </c>
      <c r="X6" s="37">
        <f t="shared" si="1"/>
        <v>2500</v>
      </c>
      <c r="Y6" s="41">
        <f t="shared" ref="Y6:AH6" si="2">IF(Y7="",NA(),Y7)</f>
        <v>66.59</v>
      </c>
      <c r="Z6" s="41">
        <f t="shared" si="2"/>
        <v>64.819999999999993</v>
      </c>
      <c r="AA6" s="41">
        <f t="shared" si="2"/>
        <v>66.44</v>
      </c>
      <c r="AB6" s="41">
        <f t="shared" si="2"/>
        <v>61.96</v>
      </c>
      <c r="AC6" s="41">
        <f t="shared" si="2"/>
        <v>63.63</v>
      </c>
      <c r="AD6" s="37" t="e">
        <f t="shared" si="2"/>
        <v>#N/A</v>
      </c>
      <c r="AE6" s="37" t="e">
        <f t="shared" si="2"/>
        <v>#N/A</v>
      </c>
      <c r="AF6" s="37" t="e">
        <f t="shared" si="2"/>
        <v>#N/A</v>
      </c>
      <c r="AG6" s="37" t="e">
        <f t="shared" si="2"/>
        <v>#N/A</v>
      </c>
      <c r="AH6" s="37" t="e">
        <f t="shared" si="2"/>
        <v>#N/A</v>
      </c>
      <c r="AI6" s="37" t="str">
        <f>IF(AI7="","",IF(AI7="-","【-】","【"&amp;SUBSTITUTE(TEXT(AI7,"#,##0.00"),"-","△")&amp;"】"))</f>
        <v/>
      </c>
      <c r="AJ6" s="37" t="e">
        <f t="shared" ref="AJ6:AS6" si="3">IF(AJ7="",NA(),AJ7)</f>
        <v>#N/A</v>
      </c>
      <c r="AK6" s="37" t="e">
        <f t="shared" si="3"/>
        <v>#N/A</v>
      </c>
      <c r="AL6" s="37" t="e">
        <f t="shared" si="3"/>
        <v>#N/A</v>
      </c>
      <c r="AM6" s="37" t="e">
        <f t="shared" si="3"/>
        <v>#N/A</v>
      </c>
      <c r="AN6" s="37" t="e">
        <f t="shared" si="3"/>
        <v>#N/A</v>
      </c>
      <c r="AO6" s="37" t="e">
        <f t="shared" si="3"/>
        <v>#N/A</v>
      </c>
      <c r="AP6" s="37" t="e">
        <f t="shared" si="3"/>
        <v>#N/A</v>
      </c>
      <c r="AQ6" s="37" t="e">
        <f t="shared" si="3"/>
        <v>#N/A</v>
      </c>
      <c r="AR6" s="37" t="e">
        <f t="shared" si="3"/>
        <v>#N/A</v>
      </c>
      <c r="AS6" s="37" t="e">
        <f t="shared" si="3"/>
        <v>#N/A</v>
      </c>
      <c r="AT6" s="37" t="str">
        <f>IF(AT7="","",IF(AT7="-","【-】","【"&amp;SUBSTITUTE(TEXT(AT7,"#,##0.00"),"-","△")&amp;"】"))</f>
        <v/>
      </c>
      <c r="AU6" s="37" t="e">
        <f t="shared" ref="AU6:BD6" si="4">IF(AU7="",NA(),AU7)</f>
        <v>#N/A</v>
      </c>
      <c r="AV6" s="37" t="e">
        <f t="shared" si="4"/>
        <v>#N/A</v>
      </c>
      <c r="AW6" s="37" t="e">
        <f t="shared" si="4"/>
        <v>#N/A</v>
      </c>
      <c r="AX6" s="37" t="e">
        <f t="shared" si="4"/>
        <v>#N/A</v>
      </c>
      <c r="AY6" s="37" t="e">
        <f t="shared" si="4"/>
        <v>#N/A</v>
      </c>
      <c r="AZ6" s="37" t="e">
        <f t="shared" si="4"/>
        <v>#N/A</v>
      </c>
      <c r="BA6" s="37" t="e">
        <f t="shared" si="4"/>
        <v>#N/A</v>
      </c>
      <c r="BB6" s="37" t="e">
        <f t="shared" si="4"/>
        <v>#N/A</v>
      </c>
      <c r="BC6" s="37" t="e">
        <f t="shared" si="4"/>
        <v>#N/A</v>
      </c>
      <c r="BD6" s="37" t="e">
        <f t="shared" si="4"/>
        <v>#N/A</v>
      </c>
      <c r="BE6" s="37" t="str">
        <f>IF(BE7="","",IF(BE7="-","【-】","【"&amp;SUBSTITUTE(TEXT(BE7,"#,##0.00"),"-","△")&amp;"】"))</f>
        <v/>
      </c>
      <c r="BF6" s="41">
        <f t="shared" ref="BF6:BO6" si="5">IF(BF7="",NA(),BF7)</f>
        <v>1526.98</v>
      </c>
      <c r="BG6" s="41">
        <f t="shared" si="5"/>
        <v>1369.72</v>
      </c>
      <c r="BH6" s="41">
        <f t="shared" si="5"/>
        <v>1228.7</v>
      </c>
      <c r="BI6" s="37">
        <f t="shared" si="5"/>
        <v>0</v>
      </c>
      <c r="BJ6" s="37">
        <f t="shared" si="5"/>
        <v>0</v>
      </c>
      <c r="BK6" s="41">
        <f t="shared" si="5"/>
        <v>416.91</v>
      </c>
      <c r="BL6" s="41">
        <f t="shared" si="5"/>
        <v>392.19</v>
      </c>
      <c r="BM6" s="41">
        <f t="shared" si="5"/>
        <v>413.5</v>
      </c>
      <c r="BN6" s="41">
        <f t="shared" si="5"/>
        <v>407.42</v>
      </c>
      <c r="BO6" s="41">
        <f t="shared" si="5"/>
        <v>386.46</v>
      </c>
      <c r="BP6" s="37" t="str">
        <f>IF(BP7="","",IF(BP7="-","【-】","【"&amp;SUBSTITUTE(TEXT(BP7,"#,##0.00"),"-","△")&amp;"】"))</f>
        <v>【325.02】</v>
      </c>
      <c r="BQ6" s="41">
        <f t="shared" ref="BQ6:BZ6" si="6">IF(BQ7="",NA(),BQ7)</f>
        <v>12.18</v>
      </c>
      <c r="BR6" s="41">
        <f t="shared" si="6"/>
        <v>12.87</v>
      </c>
      <c r="BS6" s="41">
        <f t="shared" si="6"/>
        <v>14.83</v>
      </c>
      <c r="BT6" s="41">
        <f t="shared" si="6"/>
        <v>18.05</v>
      </c>
      <c r="BU6" s="41">
        <f t="shared" si="6"/>
        <v>14.99</v>
      </c>
      <c r="BV6" s="41">
        <f t="shared" si="6"/>
        <v>57.93</v>
      </c>
      <c r="BW6" s="41">
        <f t="shared" si="6"/>
        <v>57.03</v>
      </c>
      <c r="BX6" s="41">
        <f t="shared" si="6"/>
        <v>55.84</v>
      </c>
      <c r="BY6" s="41">
        <f t="shared" si="6"/>
        <v>57.08</v>
      </c>
      <c r="BZ6" s="41">
        <f t="shared" si="6"/>
        <v>55.85</v>
      </c>
      <c r="CA6" s="37" t="str">
        <f>IF(CA7="","",IF(CA7="-","【-】","【"&amp;SUBSTITUTE(TEXT(CA7,"#,##0.00"),"-","△")&amp;"】"))</f>
        <v>【60.61】</v>
      </c>
      <c r="CB6" s="41">
        <f t="shared" ref="CB6:CK6" si="7">IF(CB7="",NA(),CB7)</f>
        <v>1361.45</v>
      </c>
      <c r="CC6" s="41">
        <f t="shared" si="7"/>
        <v>1232.79</v>
      </c>
      <c r="CD6" s="41">
        <f t="shared" si="7"/>
        <v>1118.53</v>
      </c>
      <c r="CE6" s="41">
        <f t="shared" si="7"/>
        <v>913.05</v>
      </c>
      <c r="CF6" s="41">
        <f t="shared" si="7"/>
        <v>1117.71</v>
      </c>
      <c r="CG6" s="41">
        <f t="shared" si="7"/>
        <v>276.93</v>
      </c>
      <c r="CH6" s="41">
        <f t="shared" si="7"/>
        <v>283.73</v>
      </c>
      <c r="CI6" s="41">
        <f t="shared" si="7"/>
        <v>287.57</v>
      </c>
      <c r="CJ6" s="41">
        <f t="shared" si="7"/>
        <v>286.86</v>
      </c>
      <c r="CK6" s="41">
        <f t="shared" si="7"/>
        <v>287.91000000000003</v>
      </c>
      <c r="CL6" s="37" t="str">
        <f>IF(CL7="","",IF(CL7="-","【-】","【"&amp;SUBSTITUTE(TEXT(CL7,"#,##0.00"),"-","△")&amp;"】"))</f>
        <v>【270.94】</v>
      </c>
      <c r="CM6" s="41">
        <f t="shared" ref="CM6:CV6" si="8">IF(CM7="",NA(),CM7)</f>
        <v>19.64</v>
      </c>
      <c r="CN6" s="41">
        <f t="shared" si="8"/>
        <v>21.43</v>
      </c>
      <c r="CO6" s="41">
        <f t="shared" si="8"/>
        <v>19.64</v>
      </c>
      <c r="CP6" s="41">
        <f t="shared" si="8"/>
        <v>19.64</v>
      </c>
      <c r="CQ6" s="41">
        <f t="shared" si="8"/>
        <v>17.86</v>
      </c>
      <c r="CR6" s="41">
        <f t="shared" si="8"/>
        <v>59.08</v>
      </c>
      <c r="CS6" s="41">
        <f t="shared" si="8"/>
        <v>58.25</v>
      </c>
      <c r="CT6" s="41">
        <f t="shared" si="8"/>
        <v>61.55</v>
      </c>
      <c r="CU6" s="41">
        <f t="shared" si="8"/>
        <v>57.22</v>
      </c>
      <c r="CV6" s="41">
        <f t="shared" si="8"/>
        <v>54.93</v>
      </c>
      <c r="CW6" s="37" t="str">
        <f>IF(CW7="","",IF(CW7="-","【-】","【"&amp;SUBSTITUTE(TEXT(CW7,"#,##0.00"),"-","△")&amp;"】"))</f>
        <v>【57.80】</v>
      </c>
      <c r="CX6" s="41">
        <f t="shared" ref="CX6:DG6" si="9">IF(CX7="",NA(),CX7)</f>
        <v>93.65</v>
      </c>
      <c r="CY6" s="41">
        <f t="shared" si="9"/>
        <v>92.54</v>
      </c>
      <c r="CZ6" s="41">
        <f t="shared" si="9"/>
        <v>98.31</v>
      </c>
      <c r="DA6" s="41">
        <f t="shared" si="9"/>
        <v>98.18</v>
      </c>
      <c r="DB6" s="41">
        <f t="shared" si="9"/>
        <v>98</v>
      </c>
      <c r="DC6" s="41">
        <f t="shared" si="9"/>
        <v>77.12</v>
      </c>
      <c r="DD6" s="41">
        <f t="shared" si="9"/>
        <v>68.150000000000006</v>
      </c>
      <c r="DE6" s="41">
        <f t="shared" si="9"/>
        <v>67.489999999999995</v>
      </c>
      <c r="DF6" s="41">
        <f t="shared" si="9"/>
        <v>67.290000000000006</v>
      </c>
      <c r="DG6" s="41">
        <f t="shared" si="9"/>
        <v>65.569999999999993</v>
      </c>
      <c r="DH6" s="37" t="str">
        <f>IF(DH7="","",IF(DH7="-","【-】","【"&amp;SUBSTITUTE(TEXT(DH7,"#,##0.00"),"-","△")&amp;"】"))</f>
        <v>【78.90】</v>
      </c>
      <c r="DI6" s="37" t="e">
        <f t="shared" ref="DI6:DR6" si="10">IF(DI7="",NA(),DI7)</f>
        <v>#N/A</v>
      </c>
      <c r="DJ6" s="37" t="e">
        <f t="shared" si="10"/>
        <v>#N/A</v>
      </c>
      <c r="DK6" s="37" t="e">
        <f t="shared" si="10"/>
        <v>#N/A</v>
      </c>
      <c r="DL6" s="37" t="e">
        <f t="shared" si="10"/>
        <v>#N/A</v>
      </c>
      <c r="DM6" s="37" t="e">
        <f t="shared" si="10"/>
        <v>#N/A</v>
      </c>
      <c r="DN6" s="37" t="e">
        <f t="shared" si="10"/>
        <v>#N/A</v>
      </c>
      <c r="DO6" s="37" t="e">
        <f t="shared" si="10"/>
        <v>#N/A</v>
      </c>
      <c r="DP6" s="37" t="e">
        <f t="shared" si="10"/>
        <v>#N/A</v>
      </c>
      <c r="DQ6" s="37" t="e">
        <f t="shared" si="10"/>
        <v>#N/A</v>
      </c>
      <c r="DR6" s="37" t="e">
        <f t="shared" si="10"/>
        <v>#N/A</v>
      </c>
      <c r="DS6" s="37" t="str">
        <f>IF(DS7="","",IF(DS7="-","【-】","【"&amp;SUBSTITUTE(TEXT(DS7,"#,##0.00"),"-","△")&amp;"】"))</f>
        <v/>
      </c>
      <c r="DT6" s="37" t="e">
        <f t="shared" ref="DT6:EC6" si="11">IF(DT7="",NA(),DT7)</f>
        <v>#N/A</v>
      </c>
      <c r="DU6" s="37" t="e">
        <f t="shared" si="11"/>
        <v>#N/A</v>
      </c>
      <c r="DV6" s="37" t="e">
        <f t="shared" si="11"/>
        <v>#N/A</v>
      </c>
      <c r="DW6" s="37" t="e">
        <f t="shared" si="11"/>
        <v>#N/A</v>
      </c>
      <c r="DX6" s="37" t="e">
        <f t="shared" si="11"/>
        <v>#N/A</v>
      </c>
      <c r="DY6" s="37" t="e">
        <f t="shared" si="11"/>
        <v>#N/A</v>
      </c>
      <c r="DZ6" s="37" t="e">
        <f t="shared" si="11"/>
        <v>#N/A</v>
      </c>
      <c r="EA6" s="37" t="e">
        <f t="shared" si="11"/>
        <v>#N/A</v>
      </c>
      <c r="EB6" s="37" t="e">
        <f t="shared" si="11"/>
        <v>#N/A</v>
      </c>
      <c r="EC6" s="37" t="e">
        <f t="shared" si="11"/>
        <v>#N/A</v>
      </c>
      <c r="ED6" s="37" t="str">
        <f>IF(ED7="","",IF(ED7="-","【-】","【"&amp;SUBSTITUTE(TEXT(ED7,"#,##0.00"),"-","△")&amp;"】"))</f>
        <v/>
      </c>
      <c r="EE6" s="41" t="str">
        <f t="shared" ref="EE6:EN6" si="12">IF(EE7="",NA(),EE7)</f>
        <v>-</v>
      </c>
      <c r="EF6" s="41" t="str">
        <f t="shared" si="12"/>
        <v>-</v>
      </c>
      <c r="EG6" s="41" t="str">
        <f t="shared" si="12"/>
        <v>-</v>
      </c>
      <c r="EH6" s="41" t="str">
        <f t="shared" si="12"/>
        <v>-</v>
      </c>
      <c r="EI6" s="41" t="str">
        <f t="shared" si="12"/>
        <v>-</v>
      </c>
      <c r="EJ6" s="41" t="str">
        <f t="shared" si="12"/>
        <v>-</v>
      </c>
      <c r="EK6" s="41" t="str">
        <f t="shared" si="12"/>
        <v>-</v>
      </c>
      <c r="EL6" s="41" t="str">
        <f t="shared" si="12"/>
        <v>-</v>
      </c>
      <c r="EM6" s="41" t="str">
        <f t="shared" si="12"/>
        <v>-</v>
      </c>
      <c r="EN6" s="41" t="str">
        <f t="shared" si="12"/>
        <v>-</v>
      </c>
      <c r="EO6" s="37" t="str">
        <f>IF(EO7="","",IF(EO7="-","【-】","【"&amp;SUBSTITUTE(TEXT(EO7,"#,##0.00"),"-","△")&amp;"】"))</f>
        <v>【-】</v>
      </c>
    </row>
    <row r="7" spans="1:145" s="27" customFormat="1" x14ac:dyDescent="0.15">
      <c r="A7" s="28"/>
      <c r="B7" s="34">
        <v>2018</v>
      </c>
      <c r="C7" s="34">
        <v>382027</v>
      </c>
      <c r="D7" s="34">
        <v>47</v>
      </c>
      <c r="E7" s="34">
        <v>18</v>
      </c>
      <c r="F7" s="34">
        <v>0</v>
      </c>
      <c r="G7" s="34">
        <v>0</v>
      </c>
      <c r="H7" s="34" t="s">
        <v>91</v>
      </c>
      <c r="I7" s="34" t="s">
        <v>97</v>
      </c>
      <c r="J7" s="34" t="s">
        <v>98</v>
      </c>
      <c r="K7" s="34" t="s">
        <v>99</v>
      </c>
      <c r="L7" s="34" t="s">
        <v>100</v>
      </c>
      <c r="M7" s="34" t="s">
        <v>101</v>
      </c>
      <c r="N7" s="38" t="s">
        <v>42</v>
      </c>
      <c r="O7" s="38" t="s">
        <v>102</v>
      </c>
      <c r="P7" s="38">
        <v>0.03</v>
      </c>
      <c r="Q7" s="38">
        <v>100</v>
      </c>
      <c r="R7" s="38">
        <v>2741</v>
      </c>
      <c r="S7" s="38">
        <v>160178</v>
      </c>
      <c r="T7" s="38">
        <v>419.14</v>
      </c>
      <c r="U7" s="38">
        <v>382.16</v>
      </c>
      <c r="V7" s="38">
        <v>50</v>
      </c>
      <c r="W7" s="38">
        <v>0.02</v>
      </c>
      <c r="X7" s="38">
        <v>2500</v>
      </c>
      <c r="Y7" s="38">
        <v>66.59</v>
      </c>
      <c r="Z7" s="38">
        <v>64.819999999999993</v>
      </c>
      <c r="AA7" s="38">
        <v>66.44</v>
      </c>
      <c r="AB7" s="38">
        <v>61.96</v>
      </c>
      <c r="AC7" s="38">
        <v>63.63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1526.98</v>
      </c>
      <c r="BG7" s="38">
        <v>1369.72</v>
      </c>
      <c r="BH7" s="38">
        <v>1228.7</v>
      </c>
      <c r="BI7" s="38">
        <v>0</v>
      </c>
      <c r="BJ7" s="38">
        <v>0</v>
      </c>
      <c r="BK7" s="38">
        <v>416.91</v>
      </c>
      <c r="BL7" s="38">
        <v>392.19</v>
      </c>
      <c r="BM7" s="38">
        <v>413.5</v>
      </c>
      <c r="BN7" s="38">
        <v>407.42</v>
      </c>
      <c r="BO7" s="38">
        <v>386.46</v>
      </c>
      <c r="BP7" s="38">
        <v>325.02</v>
      </c>
      <c r="BQ7" s="38">
        <v>12.18</v>
      </c>
      <c r="BR7" s="38">
        <v>12.87</v>
      </c>
      <c r="BS7" s="38">
        <v>14.83</v>
      </c>
      <c r="BT7" s="38">
        <v>18.05</v>
      </c>
      <c r="BU7" s="38">
        <v>14.99</v>
      </c>
      <c r="BV7" s="38">
        <v>57.93</v>
      </c>
      <c r="BW7" s="38">
        <v>57.03</v>
      </c>
      <c r="BX7" s="38">
        <v>55.84</v>
      </c>
      <c r="BY7" s="38">
        <v>57.08</v>
      </c>
      <c r="BZ7" s="38">
        <v>55.85</v>
      </c>
      <c r="CA7" s="38">
        <v>60.61</v>
      </c>
      <c r="CB7" s="38">
        <v>1361.45</v>
      </c>
      <c r="CC7" s="38">
        <v>1232.79</v>
      </c>
      <c r="CD7" s="38">
        <v>1118.53</v>
      </c>
      <c r="CE7" s="38">
        <v>913.05</v>
      </c>
      <c r="CF7" s="38">
        <v>1117.71</v>
      </c>
      <c r="CG7" s="38">
        <v>276.93</v>
      </c>
      <c r="CH7" s="38">
        <v>283.73</v>
      </c>
      <c r="CI7" s="38">
        <v>287.57</v>
      </c>
      <c r="CJ7" s="38">
        <v>286.86</v>
      </c>
      <c r="CK7" s="38">
        <v>287.91000000000003</v>
      </c>
      <c r="CL7" s="38">
        <v>270.94</v>
      </c>
      <c r="CM7" s="38">
        <v>19.64</v>
      </c>
      <c r="CN7" s="38">
        <v>21.43</v>
      </c>
      <c r="CO7" s="38">
        <v>19.64</v>
      </c>
      <c r="CP7" s="38">
        <v>19.64</v>
      </c>
      <c r="CQ7" s="38">
        <v>17.86</v>
      </c>
      <c r="CR7" s="38">
        <v>59.08</v>
      </c>
      <c r="CS7" s="38">
        <v>58.25</v>
      </c>
      <c r="CT7" s="38">
        <v>61.55</v>
      </c>
      <c r="CU7" s="38">
        <v>57.22</v>
      </c>
      <c r="CV7" s="38">
        <v>54.93</v>
      </c>
      <c r="CW7" s="38">
        <v>57.8</v>
      </c>
      <c r="CX7" s="38">
        <v>93.65</v>
      </c>
      <c r="CY7" s="38">
        <v>92.54</v>
      </c>
      <c r="CZ7" s="38">
        <v>98.31</v>
      </c>
      <c r="DA7" s="38">
        <v>98.18</v>
      </c>
      <c r="DB7" s="38">
        <v>98</v>
      </c>
      <c r="DC7" s="38">
        <v>77.12</v>
      </c>
      <c r="DD7" s="38">
        <v>68.150000000000006</v>
      </c>
      <c r="DE7" s="38">
        <v>67.489999999999995</v>
      </c>
      <c r="DF7" s="38">
        <v>67.290000000000006</v>
      </c>
      <c r="DG7" s="38">
        <v>65.569999999999993</v>
      </c>
      <c r="DH7" s="38">
        <v>78.900000000000006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42</v>
      </c>
      <c r="EF7" s="38" t="s">
        <v>42</v>
      </c>
      <c r="EG7" s="38" t="s">
        <v>42</v>
      </c>
      <c r="EH7" s="38" t="s">
        <v>42</v>
      </c>
      <c r="EI7" s="38" t="s">
        <v>42</v>
      </c>
      <c r="EJ7" s="38" t="s">
        <v>42</v>
      </c>
      <c r="EK7" s="38" t="s">
        <v>42</v>
      </c>
      <c r="EL7" s="38" t="s">
        <v>42</v>
      </c>
      <c r="EM7" s="38" t="s">
        <v>42</v>
      </c>
      <c r="EN7" s="38" t="s">
        <v>42</v>
      </c>
      <c r="EO7" s="38" t="s">
        <v>42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29"/>
      <c r="B9" s="29" t="s">
        <v>103</v>
      </c>
      <c r="C9" s="29" t="s">
        <v>104</v>
      </c>
      <c r="D9" s="29" t="s">
        <v>105</v>
      </c>
      <c r="E9" s="29" t="s">
        <v>106</v>
      </c>
      <c r="F9" s="29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29" t="s">
        <v>36</v>
      </c>
      <c r="B10" s="35">
        <f>DATEVALUE($B$6-4&amp;"年1月1日")</f>
        <v>41640</v>
      </c>
      <c r="C10" s="35">
        <f>DATEVALUE($B$6-3&amp;"年1月1日")</f>
        <v>42005</v>
      </c>
      <c r="D10" s="35">
        <f>DATEVALUE($B$6-2&amp;"年1月1日")</f>
        <v>42370</v>
      </c>
      <c r="E10" s="35">
        <f>DATEVALUE($B$6-1&amp;"年1月1日")</f>
        <v>42736</v>
      </c>
      <c r="F10" s="35">
        <f>DATEVALUE($B$6&amp;"年1月1日")</f>
        <v>43101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Administrator</cp:lastModifiedBy>
  <dcterms:created xsi:type="dcterms:W3CDTF">2019-12-05T05:30:04Z</dcterms:created>
  <dcterms:modified xsi:type="dcterms:W3CDTF">2020-03-25T02:39:18Z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2020-01-30T10:45:21Z</vt:filetime>
  </property>
</Properties>
</file>