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提出用\"/>
    </mc:Choice>
  </mc:AlternateContent>
  <workbookProtection workbookAlgorithmName="SHA-512" workbookHashValue="SBKZlufEufS9V0/D9L4E8XcSiIsWRhkp7uxty6HgDc/fMLTnkNPlutESqB2/4cL7qxIvUaHGpERhnc1aDZ6Yvw==" workbookSaltValue="WPWkq1+zdKb6e5v0ya23R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<sst xmlns="http://schemas.openxmlformats.org/spreadsheetml/2006/main" count="239" uniqueCount="111">
  <si>
    <t>⑦施設利用率(％)</t>
    <rPh sb="1" eb="3">
      <t>シセツ</t>
    </rPh>
    <rPh sb="3" eb="6">
      <t>リヨウリツ</t>
    </rPh>
    <phoneticPr fontId="1"/>
  </si>
  <si>
    <t>人口密度</t>
    <rPh sb="0" eb="2">
      <t>ジンコウ</t>
    </rPh>
    <rPh sb="2" eb="4">
      <t>ミツド</t>
    </rPh>
    <phoneticPr fontId="1"/>
  </si>
  <si>
    <t>経営比較分析表（平成30年度決算）</t>
  </si>
  <si>
    <t>処理区域内人口</t>
  </si>
  <si>
    <t>業務名</t>
    <rPh sb="2" eb="3">
      <t>メイ</t>
    </rPh>
    <phoneticPr fontId="1"/>
  </si>
  <si>
    <t>事業名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</si>
  <si>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</si>
  <si>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</si>
  <si>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</si>
  <si>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</si>
  <si>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</si>
  <si>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</si>
  <si>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</si>
  <si>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</si>
  <si>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■</t>
  </si>
  <si>
    <t>類似団体区分</t>
    <rPh sb="4" eb="6">
      <t>クブン</t>
    </rPh>
    <phoneticPr fontId="1"/>
  </si>
  <si>
    <t>⑤経費回収率(％)</t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</si>
  <si>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</si>
  <si>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</si>
  <si>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</si>
  <si>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</si>
  <si>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</si>
  <si>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資金不足比率(％)</t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</si>
  <si>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</si>
  <si>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自己資本構成比率(％)</t>
  </si>
  <si>
    <t>施設CD</t>
    <rPh sb="0" eb="2">
      <t>シセツ</t>
    </rPh>
    <phoneticPr fontId="1"/>
  </si>
  <si>
    <t>普及率(％)</t>
  </si>
  <si>
    <t>①収益的収支比率(％)</t>
    <rPh sb="1" eb="4">
      <t>シュウエキテキ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</si>
  <si>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</si>
  <si>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</si>
  <si>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</si>
  <si>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</si>
  <si>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t>平成30年度全国平均</t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</si>
  <si>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</si>
  <si>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t>個別排水処理</t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</si>
  <si>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</si>
  <si>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1⑧</t>
  </si>
  <si>
    <t>年度</t>
    <rPh sb="0" eb="2">
      <t>ネンド</t>
    </rPh>
    <phoneticPr fontId="1"/>
  </si>
  <si>
    <t>－</t>
  </si>
  <si>
    <t>類似団体平均値（平均値）</t>
  </si>
  <si>
    <t>2①</t>
  </si>
  <si>
    <t>【】</t>
  </si>
  <si>
    <t>分析欄</t>
    <rPh sb="0" eb="2">
      <t>ブンセキ</t>
    </rPh>
    <rPh sb="2" eb="3">
      <t>ラン</t>
    </rPh>
    <phoneticPr fontId="1"/>
  </si>
  <si>
    <t>-</t>
  </si>
  <si>
    <t>1. 経営の健全性・効率性について</t>
  </si>
  <si>
    <t>2. 老朽化の状況について</t>
  </si>
  <si>
    <t>1④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</si>
  <si>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</si>
  <si>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</si>
  <si>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</si>
  <si>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</si>
  <si>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</si>
  <si>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</si>
  <si>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</si>
  <si>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</si>
  <si>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</si>
  <si>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</si>
  <si>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</si>
  <si>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</si>
  <si>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</si>
  <si>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</si>
  <si>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</si>
  <si>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</si>
  <si>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</si>
  <si>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</si>
  <si>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</si>
  <si>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</si>
  <si>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</si>
  <si>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</si>
  <si>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</si>
  <si>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</si>
  <si>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</si>
  <si>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</si>
  <si>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</si>
  <si>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</si>
  <si>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</si>
  <si>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</si>
  <si>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</si>
  <si>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</si>
  <si>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</si>
  <si>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</si>
  <si>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</si>
  <si>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</si>
  <si>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処理区域面積</t>
  </si>
  <si>
    <t>処理区域内人口密度</t>
  </si>
  <si>
    <t>比率(N-4)</t>
    <rPh sb="0" eb="2">
      <t>ヒリツ</t>
    </rPh>
    <phoneticPr fontId="1"/>
  </si>
  <si>
    <t>L2</t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</si>
  <si>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</si>
  <si>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</si>
  <si>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</si>
  <si>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</si>
  <si>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</si>
  <si>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</si>
  <si>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愛媛県　今治市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</si>
  <si>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</si>
  <si>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</si>
  <si>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</si>
  <si>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</si>
  <si>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</si>
  <si>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法非適用</t>
  </si>
  <si>
    <t>下水道事業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</si>
  <si>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</si>
  <si>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</si>
  <si>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</si>
  <si>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</si>
  <si>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</si>
  <si>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</si>
  <si>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</si>
  <si>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供用開始から約20年が経過し、ブロアの故障等があるが、修繕や取替で対応している。浄化槽本体の耐用年数は30年以上であり、50年程度の使用実績があるため、当面の間、大きな更新経費等は見込んでいない。</t>
  </si>
  <si>
    <t>　整備事業は完了しているため、地方債償還金については逓減することから、汚水処理費用についても逓減していくと考えている。
　また、資産の老朽化や人口減少等に伴う料金収入の減少に対応するため、平成28年度に策定した経営戦略に沿って、経営基盤強化と財政マネジメントの向上に努めてまいりたい。</t>
  </si>
  <si>
    <t>　整備事業は完成しており、大規模な改修等も行っていないが、整備地区が島嶼部の小集落を中心とした過疎地域であるため、特に人口減少の影響を大きく受けている。
　⑤の経費回収率については、公共下水道事業の料金体系に準じた料金設定にしているものの、汚水処理原価が高いため、類似団体平均値と比べて低くなっている。
　人口減少や節水機器の普及、社会情勢の変化による上水道使用量の減少等により施設利用率は、類似団体平均値と比べて低くなっており、水洗化率についても、類似団体平均値と比べて低くなっている。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</si>
</sst>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;&quot;△&quot;#,##0.00"/>
    <numFmt numFmtId="177" formatCode="#,##0.00;&quot;△&quot;#,##0.00;&quot;-&quot;"/>
    <numFmt numFmtId="178" formatCode="#,##0;&quot;△&quot;#,##0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80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6" fillId="0" borderId="0" xfId="0" applyFont="1">
      <alignment vertical="center"/>
    </xf>
    <xf numFmtId="177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8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0-451D-B7AA-AC7E25B3B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E0-451D-B7AA-AC7E25B3B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22.81</c:v>
                </c:pt>
                <c:pt idx="1">
                  <c:v>22.81</c:v>
                </c:pt>
                <c:pt idx="2">
                  <c:v>22.81</c:v>
                </c:pt>
                <c:pt idx="3">
                  <c:v>21.05</c:v>
                </c:pt>
                <c:pt idx="4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9A-4F62-8C78-709032559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52.52</c:v>
                </c:pt>
                <c:pt idx="1">
                  <c:v>54.14</c:v>
                </c:pt>
                <c:pt idx="2">
                  <c:v>132.99</c:v>
                </c:pt>
                <c:pt idx="3">
                  <c:v>51.71</c:v>
                </c:pt>
                <c:pt idx="4">
                  <c:v>50.56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9A-4F62-8C78-709032559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86.75</c:v>
                </c:pt>
                <c:pt idx="1">
                  <c:v>82.67</c:v>
                </c:pt>
                <c:pt idx="2">
                  <c:v>82.19</c:v>
                </c:pt>
                <c:pt idx="3">
                  <c:v>82.35</c:v>
                </c:pt>
                <c:pt idx="4">
                  <c:v>83.08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CD-473A-8584-BC36F6EB6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84.94</c:v>
                </c:pt>
                <c:pt idx="1">
                  <c:v>84.69</c:v>
                </c:pt>
                <c:pt idx="2">
                  <c:v>82.94</c:v>
                </c:pt>
                <c:pt idx="3">
                  <c:v>82.91</c:v>
                </c:pt>
                <c:pt idx="4">
                  <c:v>83.85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CD-473A-8584-BC36F6EB6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68.650000000000006</c:v>
                </c:pt>
                <c:pt idx="1">
                  <c:v>67.680000000000007</c:v>
                </c:pt>
                <c:pt idx="2">
                  <c:v>66.849999999999994</c:v>
                </c:pt>
                <c:pt idx="3">
                  <c:v>66.3</c:v>
                </c:pt>
                <c:pt idx="4">
                  <c:v>66.72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2A-485F-AC86-57210AB38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A-485F-AC86-57210AB38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0B-48B8-BC9F-BC2948DAE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0B-48B8-BC9F-BC2948DAE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B-4AF3-BD5C-0EF0AC387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CB-4AF3-BD5C-0EF0AC387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0-4C10-B506-EE3513609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A0-4C10-B506-EE3513609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8-4673-B0F2-938F206E5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68-4673-B0F2-938F206E5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766.67</c:v>
                </c:pt>
                <c:pt idx="1">
                  <c:v>800.79</c:v>
                </c:pt>
                <c:pt idx="2">
                  <c:v>751.99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5-4346-AC02-BE140116B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701.33</c:v>
                </c:pt>
                <c:pt idx="1">
                  <c:v>663.76</c:v>
                </c:pt>
                <c:pt idx="2">
                  <c:v>566.35</c:v>
                </c:pt>
                <c:pt idx="3">
                  <c:v>888.8</c:v>
                </c:pt>
                <c:pt idx="4">
                  <c:v>855.65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45-4346-AC02-BE140116B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25.67</c:v>
                </c:pt>
                <c:pt idx="1">
                  <c:v>23.23</c:v>
                </c:pt>
                <c:pt idx="2">
                  <c:v>28.07</c:v>
                </c:pt>
                <c:pt idx="3">
                  <c:v>27.05</c:v>
                </c:pt>
                <c:pt idx="4">
                  <c:v>23.12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3-4074-9B7A-F0A8198DF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53.48</c:v>
                </c:pt>
                <c:pt idx="1">
                  <c:v>53.76</c:v>
                </c:pt>
                <c:pt idx="2">
                  <c:v>52.27</c:v>
                </c:pt>
                <c:pt idx="3">
                  <c:v>52.55</c:v>
                </c:pt>
                <c:pt idx="4">
                  <c:v>52.23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3-4074-9B7A-F0A8198DF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700.97</c:v>
                </c:pt>
                <c:pt idx="1">
                  <c:v>688.47</c:v>
                </c:pt>
                <c:pt idx="2">
                  <c:v>574.52</c:v>
                </c:pt>
                <c:pt idx="3">
                  <c:v>614.11</c:v>
                </c:pt>
                <c:pt idx="4">
                  <c:v>682.85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4-45C8-B012-5FD6D5168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277.29000000000002</c:v>
                </c:pt>
                <c:pt idx="1">
                  <c:v>275.25</c:v>
                </c:pt>
                <c:pt idx="2">
                  <c:v>291.01</c:v>
                </c:pt>
                <c:pt idx="3">
                  <c:v>292.45</c:v>
                </c:pt>
                <c:pt idx="4">
                  <c:v>294.05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94-45C8-B012-5FD6D5168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【860.68】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【81.14】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【50.35】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【299.14】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【52.12】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【-】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workbookViewId="0"/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54" t="s"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</row>
    <row r="3" spans="1:78" ht="9.75" customHeight="1" x14ac:dyDescent="0.15">
      <c r="A3" s="2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</row>
    <row r="4" spans="1:78" ht="9.75" customHeight="1" x14ac:dyDescent="0.15">
      <c r="A4" s="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愛媛県　今治市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4</v>
      </c>
      <c r="C7" s="43"/>
      <c r="D7" s="43"/>
      <c r="E7" s="43"/>
      <c r="F7" s="43"/>
      <c r="G7" s="43"/>
      <c r="H7" s="43"/>
      <c r="I7" s="43" t="s">
        <v>13</v>
      </c>
      <c r="J7" s="43"/>
      <c r="K7" s="43"/>
      <c r="L7" s="43"/>
      <c r="M7" s="43"/>
      <c r="N7" s="43"/>
      <c r="O7" s="43"/>
      <c r="P7" s="43" t="s">
        <v>5</v>
      </c>
      <c r="Q7" s="43"/>
      <c r="R7" s="43"/>
      <c r="S7" s="43"/>
      <c r="T7" s="43"/>
      <c r="U7" s="43"/>
      <c r="V7" s="43"/>
      <c r="W7" s="43" t="s">
        <v>15</v>
      </c>
      <c r="X7" s="43"/>
      <c r="Y7" s="43"/>
      <c r="Z7" s="43"/>
      <c r="AA7" s="43"/>
      <c r="AB7" s="43"/>
      <c r="AC7" s="43"/>
      <c r="AD7" s="43" t="s">
        <v>8</v>
      </c>
      <c r="AE7" s="43"/>
      <c r="AF7" s="43"/>
      <c r="AG7" s="43"/>
      <c r="AH7" s="43"/>
      <c r="AI7" s="43"/>
      <c r="AJ7" s="43"/>
      <c r="AK7" s="3"/>
      <c r="AL7" s="43" t="s">
        <v>17</v>
      </c>
      <c r="AM7" s="43"/>
      <c r="AN7" s="43"/>
      <c r="AO7" s="43"/>
      <c r="AP7" s="43"/>
      <c r="AQ7" s="43"/>
      <c r="AR7" s="43"/>
      <c r="AS7" s="43"/>
      <c r="AT7" s="43" t="s">
        <v>9</v>
      </c>
      <c r="AU7" s="43"/>
      <c r="AV7" s="43"/>
      <c r="AW7" s="43"/>
      <c r="AX7" s="43"/>
      <c r="AY7" s="43"/>
      <c r="AZ7" s="43"/>
      <c r="BA7" s="43"/>
      <c r="BB7" s="43" t="s">
        <v>18</v>
      </c>
      <c r="BC7" s="43"/>
      <c r="BD7" s="43"/>
      <c r="BE7" s="43"/>
      <c r="BF7" s="43"/>
      <c r="BG7" s="43"/>
      <c r="BH7" s="43"/>
      <c r="BI7" s="43"/>
      <c r="BJ7" s="3"/>
      <c r="BK7" s="3"/>
      <c r="BL7" s="15" t="s">
        <v>19</v>
      </c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23"/>
    </row>
    <row r="8" spans="1:78" ht="18.75" customHeight="1" x14ac:dyDescent="0.15">
      <c r="A8" s="2"/>
      <c r="B8" s="44" t="str">
        <f>データ!I6</f>
        <v>法非適用</v>
      </c>
      <c r="C8" s="44"/>
      <c r="D8" s="44"/>
      <c r="E8" s="44"/>
      <c r="F8" s="44"/>
      <c r="G8" s="44"/>
      <c r="H8" s="44"/>
      <c r="I8" s="44" t="str">
        <f>データ!J6</f>
        <v>下水道事業</v>
      </c>
      <c r="J8" s="44"/>
      <c r="K8" s="44"/>
      <c r="L8" s="44"/>
      <c r="M8" s="44"/>
      <c r="N8" s="44"/>
      <c r="O8" s="44"/>
      <c r="P8" s="44" t="str">
        <f>データ!K6</f>
        <v>個別排水処理</v>
      </c>
      <c r="Q8" s="44"/>
      <c r="R8" s="44"/>
      <c r="S8" s="44"/>
      <c r="T8" s="44"/>
      <c r="U8" s="44"/>
      <c r="V8" s="44"/>
      <c r="W8" s="44" t="str">
        <f>データ!L6</f>
        <v>L2</v>
      </c>
      <c r="X8" s="44"/>
      <c r="Y8" s="44"/>
      <c r="Z8" s="44"/>
      <c r="AA8" s="44"/>
      <c r="AB8" s="44"/>
      <c r="AC8" s="44"/>
      <c r="AD8" s="45" t="str">
        <f>データ!$M$6</f>
        <v>非設置</v>
      </c>
      <c r="AE8" s="45"/>
      <c r="AF8" s="45"/>
      <c r="AG8" s="45"/>
      <c r="AH8" s="45"/>
      <c r="AI8" s="45"/>
      <c r="AJ8" s="45"/>
      <c r="AK8" s="3"/>
      <c r="AL8" s="46">
        <f>データ!S6</f>
        <v>160178</v>
      </c>
      <c r="AM8" s="46"/>
      <c r="AN8" s="46"/>
      <c r="AO8" s="46"/>
      <c r="AP8" s="46"/>
      <c r="AQ8" s="46"/>
      <c r="AR8" s="46"/>
      <c r="AS8" s="46"/>
      <c r="AT8" s="47">
        <f>データ!T6</f>
        <v>419.14</v>
      </c>
      <c r="AU8" s="47"/>
      <c r="AV8" s="47"/>
      <c r="AW8" s="47"/>
      <c r="AX8" s="47"/>
      <c r="AY8" s="47"/>
      <c r="AZ8" s="47"/>
      <c r="BA8" s="47"/>
      <c r="BB8" s="47">
        <f>データ!U6</f>
        <v>382.16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14</v>
      </c>
      <c r="BM8" s="49"/>
      <c r="BN8" s="17" t="s">
        <v>21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4"/>
    </row>
    <row r="9" spans="1:78" ht="18.75" customHeight="1" x14ac:dyDescent="0.15">
      <c r="A9" s="2"/>
      <c r="B9" s="43" t="s">
        <v>22</v>
      </c>
      <c r="C9" s="43"/>
      <c r="D9" s="43"/>
      <c r="E9" s="43"/>
      <c r="F9" s="43"/>
      <c r="G9" s="43"/>
      <c r="H9" s="43"/>
      <c r="I9" s="43" t="s">
        <v>24</v>
      </c>
      <c r="J9" s="43"/>
      <c r="K9" s="43"/>
      <c r="L9" s="43"/>
      <c r="M9" s="43"/>
      <c r="N9" s="43"/>
      <c r="O9" s="43"/>
      <c r="P9" s="43" t="s">
        <v>26</v>
      </c>
      <c r="Q9" s="43"/>
      <c r="R9" s="43"/>
      <c r="S9" s="43"/>
      <c r="T9" s="43"/>
      <c r="U9" s="43"/>
      <c r="V9" s="43"/>
      <c r="W9" s="43" t="s">
        <v>29</v>
      </c>
      <c r="X9" s="43"/>
      <c r="Y9" s="43"/>
      <c r="Z9" s="43"/>
      <c r="AA9" s="43"/>
      <c r="AB9" s="43"/>
      <c r="AC9" s="43"/>
      <c r="AD9" s="43" t="s">
        <v>23</v>
      </c>
      <c r="AE9" s="43"/>
      <c r="AF9" s="43"/>
      <c r="AG9" s="43"/>
      <c r="AH9" s="43"/>
      <c r="AI9" s="43"/>
      <c r="AJ9" s="43"/>
      <c r="AK9" s="3"/>
      <c r="AL9" s="43" t="s">
        <v>31</v>
      </c>
      <c r="AM9" s="43"/>
      <c r="AN9" s="43"/>
      <c r="AO9" s="43"/>
      <c r="AP9" s="43"/>
      <c r="AQ9" s="43"/>
      <c r="AR9" s="43"/>
      <c r="AS9" s="43"/>
      <c r="AT9" s="43" t="s">
        <v>33</v>
      </c>
      <c r="AU9" s="43"/>
      <c r="AV9" s="43"/>
      <c r="AW9" s="43"/>
      <c r="AX9" s="43"/>
      <c r="AY9" s="43"/>
      <c r="AZ9" s="43"/>
      <c r="BA9" s="43"/>
      <c r="BB9" s="43" t="s">
        <v>35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38</v>
      </c>
      <c r="BM9" s="51"/>
      <c r="BN9" s="18" t="s">
        <v>39</v>
      </c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5"/>
    </row>
    <row r="10" spans="1:78" ht="18.75" customHeight="1" x14ac:dyDescent="0.15">
      <c r="A10" s="2"/>
      <c r="B10" s="47" t="str">
        <f>データ!N6</f>
        <v>-</v>
      </c>
      <c r="C10" s="47"/>
      <c r="D10" s="47"/>
      <c r="E10" s="47"/>
      <c r="F10" s="47"/>
      <c r="G10" s="47"/>
      <c r="H10" s="47"/>
      <c r="I10" s="47" t="str">
        <f>データ!O6</f>
        <v>該当数値なし</v>
      </c>
      <c r="J10" s="47"/>
      <c r="K10" s="47"/>
      <c r="L10" s="47"/>
      <c r="M10" s="47"/>
      <c r="N10" s="47"/>
      <c r="O10" s="47"/>
      <c r="P10" s="47">
        <f>データ!P6</f>
        <v>0.04</v>
      </c>
      <c r="Q10" s="47"/>
      <c r="R10" s="47"/>
      <c r="S10" s="47"/>
      <c r="T10" s="47"/>
      <c r="U10" s="47"/>
      <c r="V10" s="47"/>
      <c r="W10" s="47">
        <f>データ!Q6</f>
        <v>100</v>
      </c>
      <c r="X10" s="47"/>
      <c r="Y10" s="47"/>
      <c r="Z10" s="47"/>
      <c r="AA10" s="47"/>
      <c r="AB10" s="47"/>
      <c r="AC10" s="47"/>
      <c r="AD10" s="46">
        <f>データ!R6</f>
        <v>2741</v>
      </c>
      <c r="AE10" s="46"/>
      <c r="AF10" s="46"/>
      <c r="AG10" s="46"/>
      <c r="AH10" s="46"/>
      <c r="AI10" s="46"/>
      <c r="AJ10" s="46"/>
      <c r="AK10" s="2"/>
      <c r="AL10" s="46">
        <f>データ!V6</f>
        <v>65</v>
      </c>
      <c r="AM10" s="46"/>
      <c r="AN10" s="46"/>
      <c r="AO10" s="46"/>
      <c r="AP10" s="46"/>
      <c r="AQ10" s="46"/>
      <c r="AR10" s="46"/>
      <c r="AS10" s="46"/>
      <c r="AT10" s="47">
        <f>データ!W6</f>
        <v>0.01</v>
      </c>
      <c r="AU10" s="47"/>
      <c r="AV10" s="47"/>
      <c r="AW10" s="47"/>
      <c r="AX10" s="47"/>
      <c r="AY10" s="47"/>
      <c r="AZ10" s="47"/>
      <c r="BA10" s="47"/>
      <c r="BB10" s="47">
        <f>データ!X6</f>
        <v>6500</v>
      </c>
      <c r="BC10" s="47"/>
      <c r="BD10" s="47"/>
      <c r="BE10" s="47"/>
      <c r="BF10" s="47"/>
      <c r="BG10" s="47"/>
      <c r="BH10" s="47"/>
      <c r="BI10" s="47"/>
      <c r="BJ10" s="2"/>
      <c r="BK10" s="2"/>
      <c r="BL10" s="52" t="s">
        <v>41</v>
      </c>
      <c r="BM10" s="53"/>
      <c r="BN10" s="19" t="s">
        <v>32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42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28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44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3"/>
      <c r="BK16" s="2"/>
      <c r="BL16" s="69" t="s">
        <v>110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3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3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3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3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3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3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3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3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3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2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2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12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13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2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2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12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13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3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3"/>
      <c r="BK45" s="2"/>
      <c r="BL45" s="63" t="s">
        <v>45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3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3"/>
      <c r="BK47" s="2"/>
      <c r="BL47" s="69" t="s">
        <v>108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3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3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3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3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3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3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3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3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2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2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12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13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2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2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12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13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2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2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2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3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10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3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3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3"/>
      <c r="BK64" s="2"/>
      <c r="BL64" s="63" t="s">
        <v>11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3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3"/>
      <c r="BK66" s="2"/>
      <c r="BL66" s="69" t="s">
        <v>109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3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3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3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3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3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3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3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3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3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3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3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3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12"/>
      <c r="V79" s="12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2"/>
      <c r="AP79" s="12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7"/>
      <c r="BJ79" s="13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12"/>
      <c r="V80" s="12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2"/>
      <c r="AP80" s="12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7"/>
      <c r="BJ80" s="13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7"/>
      <c r="V81" s="7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7"/>
      <c r="AP81" s="7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7"/>
      <c r="BJ81" s="13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47</v>
      </c>
    </row>
    <row r="84" spans="1:78" x14ac:dyDescent="0.15">
      <c r="C84" s="2"/>
    </row>
    <row r="85" spans="1:78" hidden="1" x14ac:dyDescent="0.15">
      <c r="B85" s="6" t="s">
        <v>48</v>
      </c>
      <c r="C85" s="6"/>
      <c r="D85" s="6"/>
      <c r="E85" s="6" t="s">
        <v>49</v>
      </c>
      <c r="F85" s="6" t="s">
        <v>51</v>
      </c>
      <c r="G85" s="6" t="s">
        <v>52</v>
      </c>
      <c r="H85" s="6" t="s">
        <v>46</v>
      </c>
      <c r="I85" s="6" t="s">
        <v>12</v>
      </c>
      <c r="J85" s="6" t="s">
        <v>53</v>
      </c>
      <c r="K85" s="6" t="s">
        <v>54</v>
      </c>
      <c r="L85" s="6" t="s">
        <v>36</v>
      </c>
      <c r="M85" s="6" t="s">
        <v>40</v>
      </c>
      <c r="N85" s="6" t="s">
        <v>55</v>
      </c>
      <c r="O85" s="6" t="s">
        <v>56</v>
      </c>
    </row>
    <row r="86" spans="1:78" hidden="1" x14ac:dyDescent="0.15">
      <c r="B86" s="6"/>
      <c r="C86" s="6"/>
      <c r="D86" s="6"/>
      <c r="E86" s="6" t="str">
        <f>データ!AI6</f>
        <v/>
      </c>
      <c r="F86" s="6" t="s">
        <v>43</v>
      </c>
      <c r="G86" s="6" t="s">
        <v>43</v>
      </c>
      <c r="H86" s="6" t="str">
        <f>データ!BP6</f>
        <v>【860.68】</v>
      </c>
      <c r="I86" s="6" t="str">
        <f>データ!CA6</f>
        <v>【52.12】</v>
      </c>
      <c r="J86" s="6" t="str">
        <f>データ!CL6</f>
        <v>【299.14】</v>
      </c>
      <c r="K86" s="6" t="str">
        <f>データ!CW6</f>
        <v>【50.35】</v>
      </c>
      <c r="L86" s="6" t="str">
        <f>データ!DH6</f>
        <v>【81.14】</v>
      </c>
      <c r="M86" s="6" t="s">
        <v>43</v>
      </c>
      <c r="N86" s="6" t="s">
        <v>43</v>
      </c>
      <c r="O86" s="6" t="str">
        <f>データ!EO6</f>
        <v>【-】</v>
      </c>
    </row>
  </sheetData>
  <sheetProtection algorithmName="SHA-512" hashValue="7T3CqiPqnjnfWN1kD9u14E1rB9GMwRXerbWxGRvKetotai4aiZba+asKg36/xkBe0zFBswE3cMCahbe2VRVBmg==" saltValue="SeWE4zfjaY+9tDw6KggpHg==" spinCount="100000" sheet="1" objects="1" scenarios="1" formatCells="0" formatColumns="0" formatRows="0"/>
  <mergeCells count="46">
    <mergeCell ref="BL64:BZ65"/>
    <mergeCell ref="BL16:BZ44"/>
    <mergeCell ref="BL47:BZ63"/>
    <mergeCell ref="BL66:BZ82"/>
    <mergeCell ref="BL11:BZ13"/>
    <mergeCell ref="B14:BJ15"/>
    <mergeCell ref="BL14:BZ15"/>
    <mergeCell ref="BL45:BZ46"/>
    <mergeCell ref="B60:BJ61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58</v>
      </c>
      <c r="Y1" s="40">
        <v>1</v>
      </c>
      <c r="Z1" s="40">
        <v>1</v>
      </c>
      <c r="AA1" s="40">
        <v>1</v>
      </c>
      <c r="AB1" s="40">
        <v>1</v>
      </c>
      <c r="AC1" s="40">
        <v>1</v>
      </c>
      <c r="AD1" s="40">
        <v>1</v>
      </c>
      <c r="AE1" s="40">
        <v>1</v>
      </c>
      <c r="AF1" s="40">
        <v>1</v>
      </c>
      <c r="AG1" s="40">
        <v>1</v>
      </c>
      <c r="AH1" s="40">
        <v>1</v>
      </c>
      <c r="AI1" s="40"/>
      <c r="AJ1" s="40">
        <v>1</v>
      </c>
      <c r="AK1" s="40">
        <v>1</v>
      </c>
      <c r="AL1" s="40">
        <v>1</v>
      </c>
      <c r="AM1" s="40">
        <v>1</v>
      </c>
      <c r="AN1" s="40">
        <v>1</v>
      </c>
      <c r="AO1" s="40">
        <v>1</v>
      </c>
      <c r="AP1" s="40">
        <v>1</v>
      </c>
      <c r="AQ1" s="40">
        <v>1</v>
      </c>
      <c r="AR1" s="40">
        <v>1</v>
      </c>
      <c r="AS1" s="40">
        <v>1</v>
      </c>
      <c r="AT1" s="40"/>
      <c r="AU1" s="40">
        <v>1</v>
      </c>
      <c r="AV1" s="40">
        <v>1</v>
      </c>
      <c r="AW1" s="40">
        <v>1</v>
      </c>
      <c r="AX1" s="40">
        <v>1</v>
      </c>
      <c r="AY1" s="40">
        <v>1</v>
      </c>
      <c r="AZ1" s="40">
        <v>1</v>
      </c>
      <c r="BA1" s="40">
        <v>1</v>
      </c>
      <c r="BB1" s="40">
        <v>1</v>
      </c>
      <c r="BC1" s="40">
        <v>1</v>
      </c>
      <c r="BD1" s="40">
        <v>1</v>
      </c>
      <c r="BE1" s="40"/>
      <c r="BF1" s="40">
        <v>1</v>
      </c>
      <c r="BG1" s="40">
        <v>1</v>
      </c>
      <c r="BH1" s="40">
        <v>1</v>
      </c>
      <c r="BI1" s="40">
        <v>1</v>
      </c>
      <c r="BJ1" s="40">
        <v>1</v>
      </c>
      <c r="BK1" s="40">
        <v>1</v>
      </c>
      <c r="BL1" s="40">
        <v>1</v>
      </c>
      <c r="BM1" s="40">
        <v>1</v>
      </c>
      <c r="BN1" s="40">
        <v>1</v>
      </c>
      <c r="BO1" s="40">
        <v>1</v>
      </c>
      <c r="BP1" s="40"/>
      <c r="BQ1" s="40">
        <v>1</v>
      </c>
      <c r="BR1" s="40">
        <v>1</v>
      </c>
      <c r="BS1" s="40">
        <v>1</v>
      </c>
      <c r="BT1" s="40">
        <v>1</v>
      </c>
      <c r="BU1" s="40">
        <v>1</v>
      </c>
      <c r="BV1" s="40">
        <v>1</v>
      </c>
      <c r="BW1" s="40">
        <v>1</v>
      </c>
      <c r="BX1" s="40">
        <v>1</v>
      </c>
      <c r="BY1" s="40">
        <v>1</v>
      </c>
      <c r="BZ1" s="40">
        <v>1</v>
      </c>
      <c r="CA1" s="40"/>
      <c r="CB1" s="40">
        <v>1</v>
      </c>
      <c r="CC1" s="40">
        <v>1</v>
      </c>
      <c r="CD1" s="40">
        <v>1</v>
      </c>
      <c r="CE1" s="40">
        <v>1</v>
      </c>
      <c r="CF1" s="40">
        <v>1</v>
      </c>
      <c r="CG1" s="40">
        <v>1</v>
      </c>
      <c r="CH1" s="40">
        <v>1</v>
      </c>
      <c r="CI1" s="40">
        <v>1</v>
      </c>
      <c r="CJ1" s="40">
        <v>1</v>
      </c>
      <c r="CK1" s="40">
        <v>1</v>
      </c>
      <c r="CL1" s="40"/>
      <c r="CM1" s="40">
        <v>1</v>
      </c>
      <c r="CN1" s="40">
        <v>1</v>
      </c>
      <c r="CO1" s="40">
        <v>1</v>
      </c>
      <c r="CP1" s="40">
        <v>1</v>
      </c>
      <c r="CQ1" s="40">
        <v>1</v>
      </c>
      <c r="CR1" s="40">
        <v>1</v>
      </c>
      <c r="CS1" s="40">
        <v>1</v>
      </c>
      <c r="CT1" s="40">
        <v>1</v>
      </c>
      <c r="CU1" s="40">
        <v>1</v>
      </c>
      <c r="CV1" s="40">
        <v>1</v>
      </c>
      <c r="CW1" s="40"/>
      <c r="CX1" s="40">
        <v>1</v>
      </c>
      <c r="CY1" s="40">
        <v>1</v>
      </c>
      <c r="CZ1" s="40">
        <v>1</v>
      </c>
      <c r="DA1" s="40">
        <v>1</v>
      </c>
      <c r="DB1" s="40">
        <v>1</v>
      </c>
      <c r="DC1" s="40">
        <v>1</v>
      </c>
      <c r="DD1" s="40">
        <v>1</v>
      </c>
      <c r="DE1" s="40">
        <v>1</v>
      </c>
      <c r="DF1" s="40">
        <v>1</v>
      </c>
      <c r="DG1" s="40">
        <v>1</v>
      </c>
      <c r="DH1" s="40"/>
      <c r="DI1" s="40">
        <v>1</v>
      </c>
      <c r="DJ1" s="40">
        <v>1</v>
      </c>
      <c r="DK1" s="40">
        <v>1</v>
      </c>
      <c r="DL1" s="40">
        <v>1</v>
      </c>
      <c r="DM1" s="40">
        <v>1</v>
      </c>
      <c r="DN1" s="40">
        <v>1</v>
      </c>
      <c r="DO1" s="40">
        <v>1</v>
      </c>
      <c r="DP1" s="40">
        <v>1</v>
      </c>
      <c r="DQ1" s="40">
        <v>1</v>
      </c>
      <c r="DR1" s="40">
        <v>1</v>
      </c>
      <c r="DS1" s="40"/>
      <c r="DT1" s="40">
        <v>1</v>
      </c>
      <c r="DU1" s="40">
        <v>1</v>
      </c>
      <c r="DV1" s="40">
        <v>1</v>
      </c>
      <c r="DW1" s="40">
        <v>1</v>
      </c>
      <c r="DX1" s="40">
        <v>1</v>
      </c>
      <c r="DY1" s="40">
        <v>1</v>
      </c>
      <c r="DZ1" s="40">
        <v>1</v>
      </c>
      <c r="EA1" s="40">
        <v>1</v>
      </c>
      <c r="EB1" s="40">
        <v>1</v>
      </c>
      <c r="EC1" s="40">
        <v>1</v>
      </c>
      <c r="ED1" s="40"/>
      <c r="EE1" s="40">
        <v>1</v>
      </c>
      <c r="EF1" s="40">
        <v>1</v>
      </c>
      <c r="EG1" s="40">
        <v>1</v>
      </c>
      <c r="EH1" s="40">
        <v>1</v>
      </c>
      <c r="EI1" s="40">
        <v>1</v>
      </c>
      <c r="EJ1" s="40">
        <v>1</v>
      </c>
      <c r="EK1" s="40">
        <v>1</v>
      </c>
      <c r="EL1" s="40">
        <v>1</v>
      </c>
      <c r="EM1" s="40">
        <v>1</v>
      </c>
      <c r="EN1" s="40">
        <v>1</v>
      </c>
      <c r="EO1" s="40"/>
    </row>
    <row r="2" spans="1:145" x14ac:dyDescent="0.15">
      <c r="A2" s="28" t="s">
        <v>60</v>
      </c>
      <c r="B2" s="28">
        <f t="shared" ref="B2:EO2" si="0">COLUMN()-1</f>
        <v>1</v>
      </c>
      <c r="C2" s="28">
        <f t="shared" si="0"/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si="0"/>
        <v>125</v>
      </c>
      <c r="DW2" s="28">
        <f t="shared" si="0"/>
        <v>126</v>
      </c>
      <c r="DX2" s="28">
        <f t="shared" si="0"/>
        <v>127</v>
      </c>
      <c r="DY2" s="28">
        <f t="shared" si="0"/>
        <v>128</v>
      </c>
      <c r="DZ2" s="28">
        <f t="shared" si="0"/>
        <v>129</v>
      </c>
      <c r="EA2" s="28">
        <f t="shared" si="0"/>
        <v>130</v>
      </c>
      <c r="EB2" s="28">
        <f t="shared" si="0"/>
        <v>131</v>
      </c>
      <c r="EC2" s="28">
        <f t="shared" si="0"/>
        <v>132</v>
      </c>
      <c r="ED2" s="28">
        <f t="shared" si="0"/>
        <v>133</v>
      </c>
      <c r="EE2" s="28">
        <f t="shared" si="0"/>
        <v>134</v>
      </c>
      <c r="EF2" s="28">
        <f t="shared" si="0"/>
        <v>135</v>
      </c>
      <c r="EG2" s="28">
        <f t="shared" si="0"/>
        <v>136</v>
      </c>
      <c r="EH2" s="28">
        <f t="shared" si="0"/>
        <v>137</v>
      </c>
      <c r="EI2" s="28">
        <f t="shared" si="0"/>
        <v>138</v>
      </c>
      <c r="EJ2" s="28">
        <f t="shared" si="0"/>
        <v>139</v>
      </c>
      <c r="EK2" s="28">
        <f t="shared" si="0"/>
        <v>140</v>
      </c>
      <c r="EL2" s="28">
        <f t="shared" si="0"/>
        <v>141</v>
      </c>
      <c r="EM2" s="28">
        <f t="shared" si="0"/>
        <v>142</v>
      </c>
      <c r="EN2" s="28">
        <f t="shared" si="0"/>
        <v>143</v>
      </c>
      <c r="EO2" s="28">
        <f t="shared" si="0"/>
        <v>144</v>
      </c>
    </row>
    <row r="3" spans="1:145" x14ac:dyDescent="0.15">
      <c r="A3" s="28" t="s">
        <v>20</v>
      </c>
      <c r="B3" s="30" t="s">
        <v>37</v>
      </c>
      <c r="C3" s="30" t="s">
        <v>62</v>
      </c>
      <c r="D3" s="30" t="s">
        <v>63</v>
      </c>
      <c r="E3" s="30" t="s">
        <v>7</v>
      </c>
      <c r="F3" s="30" t="s">
        <v>6</v>
      </c>
      <c r="G3" s="30" t="s">
        <v>25</v>
      </c>
      <c r="H3" s="77" t="s">
        <v>59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75" t="s">
        <v>57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10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64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27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30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66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16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0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71</v>
      </c>
      <c r="B5" s="32"/>
      <c r="C5" s="32"/>
      <c r="D5" s="32"/>
      <c r="E5" s="32"/>
      <c r="F5" s="32"/>
      <c r="G5" s="32"/>
      <c r="H5" s="36" t="s">
        <v>61</v>
      </c>
      <c r="I5" s="36" t="s">
        <v>72</v>
      </c>
      <c r="J5" s="36" t="s">
        <v>73</v>
      </c>
      <c r="K5" s="36" t="s">
        <v>74</v>
      </c>
      <c r="L5" s="36" t="s">
        <v>75</v>
      </c>
      <c r="M5" s="36" t="s">
        <v>8</v>
      </c>
      <c r="N5" s="36" t="s">
        <v>76</v>
      </c>
      <c r="O5" s="36" t="s">
        <v>77</v>
      </c>
      <c r="P5" s="36" t="s">
        <v>78</v>
      </c>
      <c r="Q5" s="36" t="s">
        <v>79</v>
      </c>
      <c r="R5" s="36" t="s">
        <v>80</v>
      </c>
      <c r="S5" s="36" t="s">
        <v>81</v>
      </c>
      <c r="T5" s="36" t="s">
        <v>82</v>
      </c>
      <c r="U5" s="36" t="s">
        <v>1</v>
      </c>
      <c r="V5" s="36" t="s">
        <v>3</v>
      </c>
      <c r="W5" s="36" t="s">
        <v>83</v>
      </c>
      <c r="X5" s="36" t="s">
        <v>84</v>
      </c>
      <c r="Y5" s="36" t="s">
        <v>85</v>
      </c>
      <c r="Z5" s="36" t="s">
        <v>87</v>
      </c>
      <c r="AA5" s="36" t="s">
        <v>88</v>
      </c>
      <c r="AB5" s="36" t="s">
        <v>89</v>
      </c>
      <c r="AC5" s="36" t="s">
        <v>90</v>
      </c>
      <c r="AD5" s="36" t="s">
        <v>91</v>
      </c>
      <c r="AE5" s="36" t="s">
        <v>94</v>
      </c>
      <c r="AF5" s="36" t="s">
        <v>95</v>
      </c>
      <c r="AG5" s="36" t="s">
        <v>96</v>
      </c>
      <c r="AH5" s="36" t="s">
        <v>97</v>
      </c>
      <c r="AI5" s="36" t="s">
        <v>48</v>
      </c>
      <c r="AJ5" s="36" t="s">
        <v>85</v>
      </c>
      <c r="AK5" s="36" t="s">
        <v>87</v>
      </c>
      <c r="AL5" s="36" t="s">
        <v>88</v>
      </c>
      <c r="AM5" s="36" t="s">
        <v>89</v>
      </c>
      <c r="AN5" s="36" t="s">
        <v>90</v>
      </c>
      <c r="AO5" s="36" t="s">
        <v>91</v>
      </c>
      <c r="AP5" s="36" t="s">
        <v>94</v>
      </c>
      <c r="AQ5" s="36" t="s">
        <v>95</v>
      </c>
      <c r="AR5" s="36" t="s">
        <v>96</v>
      </c>
      <c r="AS5" s="36" t="s">
        <v>97</v>
      </c>
      <c r="AT5" s="36" t="s">
        <v>92</v>
      </c>
      <c r="AU5" s="36" t="s">
        <v>85</v>
      </c>
      <c r="AV5" s="36" t="s">
        <v>87</v>
      </c>
      <c r="AW5" s="36" t="s">
        <v>88</v>
      </c>
      <c r="AX5" s="36" t="s">
        <v>89</v>
      </c>
      <c r="AY5" s="36" t="s">
        <v>90</v>
      </c>
      <c r="AZ5" s="36" t="s">
        <v>91</v>
      </c>
      <c r="BA5" s="36" t="s">
        <v>94</v>
      </c>
      <c r="BB5" s="36" t="s">
        <v>95</v>
      </c>
      <c r="BC5" s="36" t="s">
        <v>96</v>
      </c>
      <c r="BD5" s="36" t="s">
        <v>97</v>
      </c>
      <c r="BE5" s="36" t="s">
        <v>92</v>
      </c>
      <c r="BF5" s="36" t="s">
        <v>85</v>
      </c>
      <c r="BG5" s="36" t="s">
        <v>87</v>
      </c>
      <c r="BH5" s="36" t="s">
        <v>88</v>
      </c>
      <c r="BI5" s="36" t="s">
        <v>89</v>
      </c>
      <c r="BJ5" s="36" t="s">
        <v>90</v>
      </c>
      <c r="BK5" s="36" t="s">
        <v>91</v>
      </c>
      <c r="BL5" s="36" t="s">
        <v>94</v>
      </c>
      <c r="BM5" s="36" t="s">
        <v>95</v>
      </c>
      <c r="BN5" s="36" t="s">
        <v>96</v>
      </c>
      <c r="BO5" s="36" t="s">
        <v>97</v>
      </c>
      <c r="BP5" s="36" t="s">
        <v>92</v>
      </c>
      <c r="BQ5" s="36" t="s">
        <v>85</v>
      </c>
      <c r="BR5" s="36" t="s">
        <v>87</v>
      </c>
      <c r="BS5" s="36" t="s">
        <v>88</v>
      </c>
      <c r="BT5" s="36" t="s">
        <v>89</v>
      </c>
      <c r="BU5" s="36" t="s">
        <v>90</v>
      </c>
      <c r="BV5" s="36" t="s">
        <v>91</v>
      </c>
      <c r="BW5" s="36" t="s">
        <v>94</v>
      </c>
      <c r="BX5" s="36" t="s">
        <v>95</v>
      </c>
      <c r="BY5" s="36" t="s">
        <v>96</v>
      </c>
      <c r="BZ5" s="36" t="s">
        <v>97</v>
      </c>
      <c r="CA5" s="36" t="s">
        <v>92</v>
      </c>
      <c r="CB5" s="36" t="s">
        <v>85</v>
      </c>
      <c r="CC5" s="36" t="s">
        <v>87</v>
      </c>
      <c r="CD5" s="36" t="s">
        <v>88</v>
      </c>
      <c r="CE5" s="36" t="s">
        <v>89</v>
      </c>
      <c r="CF5" s="36" t="s">
        <v>90</v>
      </c>
      <c r="CG5" s="36" t="s">
        <v>91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92</v>
      </c>
      <c r="CM5" s="36" t="s">
        <v>85</v>
      </c>
      <c r="CN5" s="36" t="s">
        <v>87</v>
      </c>
      <c r="CO5" s="36" t="s">
        <v>88</v>
      </c>
      <c r="CP5" s="36" t="s">
        <v>89</v>
      </c>
      <c r="CQ5" s="36" t="s">
        <v>90</v>
      </c>
      <c r="CR5" s="36" t="s">
        <v>91</v>
      </c>
      <c r="CS5" s="36" t="s">
        <v>94</v>
      </c>
      <c r="CT5" s="36" t="s">
        <v>95</v>
      </c>
      <c r="CU5" s="36" t="s">
        <v>96</v>
      </c>
      <c r="CV5" s="36" t="s">
        <v>97</v>
      </c>
      <c r="CW5" s="36" t="s">
        <v>92</v>
      </c>
      <c r="CX5" s="36" t="s">
        <v>85</v>
      </c>
      <c r="CY5" s="36" t="s">
        <v>87</v>
      </c>
      <c r="CZ5" s="36" t="s">
        <v>88</v>
      </c>
      <c r="DA5" s="36" t="s">
        <v>89</v>
      </c>
      <c r="DB5" s="36" t="s">
        <v>90</v>
      </c>
      <c r="DC5" s="36" t="s">
        <v>91</v>
      </c>
      <c r="DD5" s="36" t="s">
        <v>94</v>
      </c>
      <c r="DE5" s="36" t="s">
        <v>95</v>
      </c>
      <c r="DF5" s="36" t="s">
        <v>96</v>
      </c>
      <c r="DG5" s="36" t="s">
        <v>97</v>
      </c>
      <c r="DH5" s="36" t="s">
        <v>92</v>
      </c>
      <c r="DI5" s="36" t="s">
        <v>85</v>
      </c>
      <c r="DJ5" s="36" t="s">
        <v>87</v>
      </c>
      <c r="DK5" s="36" t="s">
        <v>88</v>
      </c>
      <c r="DL5" s="36" t="s">
        <v>89</v>
      </c>
      <c r="DM5" s="36" t="s">
        <v>90</v>
      </c>
      <c r="DN5" s="36" t="s">
        <v>91</v>
      </c>
      <c r="DO5" s="36" t="s">
        <v>94</v>
      </c>
      <c r="DP5" s="36" t="s">
        <v>95</v>
      </c>
      <c r="DQ5" s="36" t="s">
        <v>96</v>
      </c>
      <c r="DR5" s="36" t="s">
        <v>97</v>
      </c>
      <c r="DS5" s="36" t="s">
        <v>92</v>
      </c>
      <c r="DT5" s="36" t="s">
        <v>85</v>
      </c>
      <c r="DU5" s="36" t="s">
        <v>87</v>
      </c>
      <c r="DV5" s="36" t="s">
        <v>88</v>
      </c>
      <c r="DW5" s="36" t="s">
        <v>89</v>
      </c>
      <c r="DX5" s="36" t="s">
        <v>90</v>
      </c>
      <c r="DY5" s="36" t="s">
        <v>91</v>
      </c>
      <c r="DZ5" s="36" t="s">
        <v>94</v>
      </c>
      <c r="EA5" s="36" t="s">
        <v>95</v>
      </c>
      <c r="EB5" s="36" t="s">
        <v>96</v>
      </c>
      <c r="EC5" s="36" t="s">
        <v>97</v>
      </c>
      <c r="ED5" s="36" t="s">
        <v>92</v>
      </c>
      <c r="EE5" s="36" t="s">
        <v>85</v>
      </c>
      <c r="EF5" s="36" t="s">
        <v>87</v>
      </c>
      <c r="EG5" s="36" t="s">
        <v>88</v>
      </c>
      <c r="EH5" s="36" t="s">
        <v>89</v>
      </c>
      <c r="EI5" s="36" t="s">
        <v>90</v>
      </c>
      <c r="EJ5" s="36" t="s">
        <v>91</v>
      </c>
      <c r="EK5" s="36" t="s">
        <v>94</v>
      </c>
      <c r="EL5" s="36" t="s">
        <v>95</v>
      </c>
      <c r="EM5" s="36" t="s">
        <v>96</v>
      </c>
      <c r="EN5" s="36" t="s">
        <v>97</v>
      </c>
      <c r="EO5" s="36" t="s">
        <v>92</v>
      </c>
    </row>
    <row r="6" spans="1:145" s="27" customFormat="1" x14ac:dyDescent="0.15">
      <c r="A6" s="28" t="s">
        <v>98</v>
      </c>
      <c r="B6" s="33">
        <f t="shared" ref="B6:X6" si="1">B7</f>
        <v>2018</v>
      </c>
      <c r="C6" s="33">
        <f t="shared" si="1"/>
        <v>382027</v>
      </c>
      <c r="D6" s="33">
        <f t="shared" si="1"/>
        <v>47</v>
      </c>
      <c r="E6" s="33">
        <f t="shared" si="1"/>
        <v>18</v>
      </c>
      <c r="F6" s="33">
        <f t="shared" si="1"/>
        <v>1</v>
      </c>
      <c r="G6" s="33">
        <f t="shared" si="1"/>
        <v>0</v>
      </c>
      <c r="H6" s="33" t="str">
        <f t="shared" si="1"/>
        <v>愛媛県　今治市</v>
      </c>
      <c r="I6" s="33" t="str">
        <f t="shared" si="1"/>
        <v>法非適用</v>
      </c>
      <c r="J6" s="33" t="str">
        <f t="shared" si="1"/>
        <v>下水道事業</v>
      </c>
      <c r="K6" s="33" t="str">
        <f t="shared" si="1"/>
        <v>個別排水処理</v>
      </c>
      <c r="L6" s="33" t="str">
        <f t="shared" si="1"/>
        <v>L2</v>
      </c>
      <c r="M6" s="33" t="str">
        <f t="shared" si="1"/>
        <v>非設置</v>
      </c>
      <c r="N6" s="37" t="str">
        <f t="shared" si="1"/>
        <v>-</v>
      </c>
      <c r="O6" s="37" t="str">
        <f t="shared" si="1"/>
        <v>該当数値なし</v>
      </c>
      <c r="P6" s="37">
        <f t="shared" si="1"/>
        <v>0.04</v>
      </c>
      <c r="Q6" s="37">
        <f t="shared" si="1"/>
        <v>100</v>
      </c>
      <c r="R6" s="37">
        <f t="shared" si="1"/>
        <v>2741</v>
      </c>
      <c r="S6" s="37">
        <f t="shared" si="1"/>
        <v>160178</v>
      </c>
      <c r="T6" s="37">
        <f t="shared" si="1"/>
        <v>419.14</v>
      </c>
      <c r="U6" s="37">
        <f t="shared" si="1"/>
        <v>382.16</v>
      </c>
      <c r="V6" s="37">
        <f t="shared" si="1"/>
        <v>65</v>
      </c>
      <c r="W6" s="37">
        <f t="shared" si="1"/>
        <v>0.01</v>
      </c>
      <c r="X6" s="37">
        <f t="shared" si="1"/>
        <v>6500</v>
      </c>
      <c r="Y6" s="41">
        <f t="shared" ref="Y6:AH6" si="2">IF(Y7="",NA(),Y7)</f>
        <v>68.650000000000006</v>
      </c>
      <c r="Z6" s="41">
        <f t="shared" si="2"/>
        <v>67.680000000000007</v>
      </c>
      <c r="AA6" s="41">
        <f t="shared" si="2"/>
        <v>66.849999999999994</v>
      </c>
      <c r="AB6" s="41">
        <f t="shared" si="2"/>
        <v>66.3</v>
      </c>
      <c r="AC6" s="41">
        <f t="shared" si="2"/>
        <v>66.72</v>
      </c>
      <c r="AD6" s="37" t="e">
        <f t="shared" si="2"/>
        <v>#N/A</v>
      </c>
      <c r="AE6" s="37" t="e">
        <f t="shared" si="2"/>
        <v>#N/A</v>
      </c>
      <c r="AF6" s="37" t="e">
        <f t="shared" si="2"/>
        <v>#N/A</v>
      </c>
      <c r="AG6" s="37" t="e">
        <f t="shared" si="2"/>
        <v>#N/A</v>
      </c>
      <c r="AH6" s="37" t="e">
        <f t="shared" si="2"/>
        <v>#N/A</v>
      </c>
      <c r="AI6" s="37" t="str">
        <f>IF(AI7="","",IF(AI7="-","【-】","【"&amp;SUBSTITUTE(TEXT(AI7,"#,##0.00"),"-","△")&amp;"】"))</f>
        <v/>
      </c>
      <c r="AJ6" s="37" t="e">
        <f t="shared" ref="AJ6:AS6" si="3">IF(AJ7="",NA(),AJ7)</f>
        <v>#N/A</v>
      </c>
      <c r="AK6" s="37" t="e">
        <f t="shared" si="3"/>
        <v>#N/A</v>
      </c>
      <c r="AL6" s="37" t="e">
        <f t="shared" si="3"/>
        <v>#N/A</v>
      </c>
      <c r="AM6" s="37" t="e">
        <f t="shared" si="3"/>
        <v>#N/A</v>
      </c>
      <c r="AN6" s="37" t="e">
        <f t="shared" si="3"/>
        <v>#N/A</v>
      </c>
      <c r="AO6" s="37" t="e">
        <f t="shared" si="3"/>
        <v>#N/A</v>
      </c>
      <c r="AP6" s="37" t="e">
        <f t="shared" si="3"/>
        <v>#N/A</v>
      </c>
      <c r="AQ6" s="37" t="e">
        <f t="shared" si="3"/>
        <v>#N/A</v>
      </c>
      <c r="AR6" s="37" t="e">
        <f t="shared" si="3"/>
        <v>#N/A</v>
      </c>
      <c r="AS6" s="37" t="e">
        <f t="shared" si="3"/>
        <v>#N/A</v>
      </c>
      <c r="AT6" s="37" t="str">
        <f>IF(AT7="","",IF(AT7="-","【-】","【"&amp;SUBSTITUTE(TEXT(AT7,"#,##0.00"),"-","△")&amp;"】"))</f>
        <v/>
      </c>
      <c r="AU6" s="37" t="e">
        <f t="shared" ref="AU6:BD6" si="4">IF(AU7="",NA(),AU7)</f>
        <v>#N/A</v>
      </c>
      <c r="AV6" s="37" t="e">
        <f t="shared" si="4"/>
        <v>#N/A</v>
      </c>
      <c r="AW6" s="37" t="e">
        <f t="shared" si="4"/>
        <v>#N/A</v>
      </c>
      <c r="AX6" s="37" t="e">
        <f t="shared" si="4"/>
        <v>#N/A</v>
      </c>
      <c r="AY6" s="37" t="e">
        <f t="shared" si="4"/>
        <v>#N/A</v>
      </c>
      <c r="AZ6" s="37" t="e">
        <f t="shared" si="4"/>
        <v>#N/A</v>
      </c>
      <c r="BA6" s="37" t="e">
        <f t="shared" si="4"/>
        <v>#N/A</v>
      </c>
      <c r="BB6" s="37" t="e">
        <f t="shared" si="4"/>
        <v>#N/A</v>
      </c>
      <c r="BC6" s="37" t="e">
        <f t="shared" si="4"/>
        <v>#N/A</v>
      </c>
      <c r="BD6" s="37" t="e">
        <f t="shared" si="4"/>
        <v>#N/A</v>
      </c>
      <c r="BE6" s="37" t="str">
        <f>IF(BE7="","",IF(BE7="-","【-】","【"&amp;SUBSTITUTE(TEXT(BE7,"#,##0.00"),"-","△")&amp;"】"))</f>
        <v/>
      </c>
      <c r="BF6" s="41">
        <f t="shared" ref="BF6:BO6" si="5">IF(BF7="",NA(),BF7)</f>
        <v>766.67</v>
      </c>
      <c r="BG6" s="41">
        <f t="shared" si="5"/>
        <v>800.79</v>
      </c>
      <c r="BH6" s="41">
        <f t="shared" si="5"/>
        <v>751.99</v>
      </c>
      <c r="BI6" s="37">
        <f t="shared" si="5"/>
        <v>0</v>
      </c>
      <c r="BJ6" s="37">
        <f t="shared" si="5"/>
        <v>0</v>
      </c>
      <c r="BK6" s="41">
        <f t="shared" si="5"/>
        <v>701.33</v>
      </c>
      <c r="BL6" s="41">
        <f t="shared" si="5"/>
        <v>663.76</v>
      </c>
      <c r="BM6" s="41">
        <f t="shared" si="5"/>
        <v>566.35</v>
      </c>
      <c r="BN6" s="41">
        <f t="shared" si="5"/>
        <v>888.8</v>
      </c>
      <c r="BO6" s="41">
        <f t="shared" si="5"/>
        <v>855.65</v>
      </c>
      <c r="BP6" s="37" t="str">
        <f>IF(BP7="","",IF(BP7="-","【-】","【"&amp;SUBSTITUTE(TEXT(BP7,"#,##0.00"),"-","△")&amp;"】"))</f>
        <v>【860.68】</v>
      </c>
      <c r="BQ6" s="41">
        <f t="shared" ref="BQ6:BZ6" si="6">IF(BQ7="",NA(),BQ7)</f>
        <v>25.67</v>
      </c>
      <c r="BR6" s="41">
        <f t="shared" si="6"/>
        <v>23.23</v>
      </c>
      <c r="BS6" s="41">
        <f t="shared" si="6"/>
        <v>28.07</v>
      </c>
      <c r="BT6" s="41">
        <f t="shared" si="6"/>
        <v>27.05</v>
      </c>
      <c r="BU6" s="41">
        <f t="shared" si="6"/>
        <v>23.12</v>
      </c>
      <c r="BV6" s="41">
        <f t="shared" si="6"/>
        <v>53.48</v>
      </c>
      <c r="BW6" s="41">
        <f t="shared" si="6"/>
        <v>53.76</v>
      </c>
      <c r="BX6" s="41">
        <f t="shared" si="6"/>
        <v>52.27</v>
      </c>
      <c r="BY6" s="41">
        <f t="shared" si="6"/>
        <v>52.55</v>
      </c>
      <c r="BZ6" s="41">
        <f t="shared" si="6"/>
        <v>52.23</v>
      </c>
      <c r="CA6" s="37" t="str">
        <f>IF(CA7="","",IF(CA7="-","【-】","【"&amp;SUBSTITUTE(TEXT(CA7,"#,##0.00"),"-","△")&amp;"】"))</f>
        <v>【52.12】</v>
      </c>
      <c r="CB6" s="41">
        <f t="shared" ref="CB6:CK6" si="7">IF(CB7="",NA(),CB7)</f>
        <v>700.97</v>
      </c>
      <c r="CC6" s="41">
        <f t="shared" si="7"/>
        <v>688.47</v>
      </c>
      <c r="CD6" s="41">
        <f t="shared" si="7"/>
        <v>574.52</v>
      </c>
      <c r="CE6" s="41">
        <f t="shared" si="7"/>
        <v>614.11</v>
      </c>
      <c r="CF6" s="41">
        <f t="shared" si="7"/>
        <v>682.85</v>
      </c>
      <c r="CG6" s="41">
        <f t="shared" si="7"/>
        <v>277.29000000000002</v>
      </c>
      <c r="CH6" s="41">
        <f t="shared" si="7"/>
        <v>275.25</v>
      </c>
      <c r="CI6" s="41">
        <f t="shared" si="7"/>
        <v>291.01</v>
      </c>
      <c r="CJ6" s="41">
        <f t="shared" si="7"/>
        <v>292.45</v>
      </c>
      <c r="CK6" s="41">
        <f t="shared" si="7"/>
        <v>294.05</v>
      </c>
      <c r="CL6" s="37" t="str">
        <f>IF(CL7="","",IF(CL7="-","【-】","【"&amp;SUBSTITUTE(TEXT(CL7,"#,##0.00"),"-","△")&amp;"】"))</f>
        <v>【299.14】</v>
      </c>
      <c r="CM6" s="41">
        <f t="shared" ref="CM6:CV6" si="8">IF(CM7="",NA(),CM7)</f>
        <v>22.81</v>
      </c>
      <c r="CN6" s="41">
        <f t="shared" si="8"/>
        <v>22.81</v>
      </c>
      <c r="CO6" s="41">
        <f t="shared" si="8"/>
        <v>22.81</v>
      </c>
      <c r="CP6" s="41">
        <f t="shared" si="8"/>
        <v>21.05</v>
      </c>
      <c r="CQ6" s="41">
        <f t="shared" si="8"/>
        <v>19.3</v>
      </c>
      <c r="CR6" s="41">
        <f t="shared" si="8"/>
        <v>52.52</v>
      </c>
      <c r="CS6" s="41">
        <f t="shared" si="8"/>
        <v>54.14</v>
      </c>
      <c r="CT6" s="41">
        <f t="shared" si="8"/>
        <v>132.99</v>
      </c>
      <c r="CU6" s="41">
        <f t="shared" si="8"/>
        <v>51.71</v>
      </c>
      <c r="CV6" s="41">
        <f t="shared" si="8"/>
        <v>50.56</v>
      </c>
      <c r="CW6" s="37" t="str">
        <f>IF(CW7="","",IF(CW7="-","【-】","【"&amp;SUBSTITUTE(TEXT(CW7,"#,##0.00"),"-","△")&amp;"】"))</f>
        <v>【50.35】</v>
      </c>
      <c r="CX6" s="41">
        <f t="shared" ref="CX6:DG6" si="9">IF(CX7="",NA(),CX7)</f>
        <v>86.75</v>
      </c>
      <c r="CY6" s="41">
        <f t="shared" si="9"/>
        <v>82.67</v>
      </c>
      <c r="CZ6" s="41">
        <f t="shared" si="9"/>
        <v>82.19</v>
      </c>
      <c r="DA6" s="41">
        <f t="shared" si="9"/>
        <v>82.35</v>
      </c>
      <c r="DB6" s="41">
        <f t="shared" si="9"/>
        <v>83.08</v>
      </c>
      <c r="DC6" s="41">
        <f t="shared" si="9"/>
        <v>84.94</v>
      </c>
      <c r="DD6" s="41">
        <f t="shared" si="9"/>
        <v>84.69</v>
      </c>
      <c r="DE6" s="41">
        <f t="shared" si="9"/>
        <v>82.94</v>
      </c>
      <c r="DF6" s="41">
        <f t="shared" si="9"/>
        <v>82.91</v>
      </c>
      <c r="DG6" s="41">
        <f t="shared" si="9"/>
        <v>83.85</v>
      </c>
      <c r="DH6" s="37" t="str">
        <f>IF(DH7="","",IF(DH7="-","【-】","【"&amp;SUBSTITUTE(TEXT(DH7,"#,##0.00"),"-","△")&amp;"】"))</f>
        <v>【81.14】</v>
      </c>
      <c r="DI6" s="37" t="e">
        <f t="shared" ref="DI6:DR6" si="10">IF(DI7="",NA(),DI7)</f>
        <v>#N/A</v>
      </c>
      <c r="DJ6" s="37" t="e">
        <f t="shared" si="10"/>
        <v>#N/A</v>
      </c>
      <c r="DK6" s="37" t="e">
        <f t="shared" si="10"/>
        <v>#N/A</v>
      </c>
      <c r="DL6" s="37" t="e">
        <f t="shared" si="10"/>
        <v>#N/A</v>
      </c>
      <c r="DM6" s="37" t="e">
        <f t="shared" si="10"/>
        <v>#N/A</v>
      </c>
      <c r="DN6" s="37" t="e">
        <f t="shared" si="10"/>
        <v>#N/A</v>
      </c>
      <c r="DO6" s="37" t="e">
        <f t="shared" si="10"/>
        <v>#N/A</v>
      </c>
      <c r="DP6" s="37" t="e">
        <f t="shared" si="10"/>
        <v>#N/A</v>
      </c>
      <c r="DQ6" s="37" t="e">
        <f t="shared" si="10"/>
        <v>#N/A</v>
      </c>
      <c r="DR6" s="37" t="e">
        <f t="shared" si="10"/>
        <v>#N/A</v>
      </c>
      <c r="DS6" s="37" t="str">
        <f>IF(DS7="","",IF(DS7="-","【-】","【"&amp;SUBSTITUTE(TEXT(DS7,"#,##0.00"),"-","△")&amp;"】"))</f>
        <v/>
      </c>
      <c r="DT6" s="37" t="e">
        <f t="shared" ref="DT6:EC6" si="11">IF(DT7="",NA(),DT7)</f>
        <v>#N/A</v>
      </c>
      <c r="DU6" s="37" t="e">
        <f t="shared" si="11"/>
        <v>#N/A</v>
      </c>
      <c r="DV6" s="37" t="e">
        <f t="shared" si="11"/>
        <v>#N/A</v>
      </c>
      <c r="DW6" s="37" t="e">
        <f t="shared" si="11"/>
        <v>#N/A</v>
      </c>
      <c r="DX6" s="37" t="e">
        <f t="shared" si="11"/>
        <v>#N/A</v>
      </c>
      <c r="DY6" s="37" t="e">
        <f t="shared" si="11"/>
        <v>#N/A</v>
      </c>
      <c r="DZ6" s="37" t="e">
        <f t="shared" si="11"/>
        <v>#N/A</v>
      </c>
      <c r="EA6" s="37" t="e">
        <f t="shared" si="11"/>
        <v>#N/A</v>
      </c>
      <c r="EB6" s="37" t="e">
        <f t="shared" si="11"/>
        <v>#N/A</v>
      </c>
      <c r="EC6" s="37" t="e">
        <f t="shared" si="11"/>
        <v>#N/A</v>
      </c>
      <c r="ED6" s="37" t="str">
        <f>IF(ED7="","",IF(ED7="-","【-】","【"&amp;SUBSTITUTE(TEXT(ED7,"#,##0.00"),"-","△")&amp;"】"))</f>
        <v/>
      </c>
      <c r="EE6" s="41" t="str">
        <f t="shared" ref="EE6:EN6" si="12">IF(EE7="",NA(),EE7)</f>
        <v>-</v>
      </c>
      <c r="EF6" s="41" t="str">
        <f t="shared" si="12"/>
        <v>-</v>
      </c>
      <c r="EG6" s="41" t="str">
        <f t="shared" si="12"/>
        <v>-</v>
      </c>
      <c r="EH6" s="41" t="str">
        <f t="shared" si="12"/>
        <v>-</v>
      </c>
      <c r="EI6" s="41" t="str">
        <f t="shared" si="12"/>
        <v>-</v>
      </c>
      <c r="EJ6" s="41" t="str">
        <f t="shared" si="12"/>
        <v>-</v>
      </c>
      <c r="EK6" s="41" t="str">
        <f t="shared" si="12"/>
        <v>-</v>
      </c>
      <c r="EL6" s="41" t="str">
        <f t="shared" si="12"/>
        <v>-</v>
      </c>
      <c r="EM6" s="41" t="str">
        <f t="shared" si="12"/>
        <v>-</v>
      </c>
      <c r="EN6" s="41" t="str">
        <f t="shared" si="12"/>
        <v>-</v>
      </c>
      <c r="EO6" s="37" t="str">
        <f>IF(EO7="","",IF(EO7="-","【-】","【"&amp;SUBSTITUTE(TEXT(EO7,"#,##0.00"),"-","△")&amp;"】"))</f>
        <v>【-】</v>
      </c>
    </row>
    <row r="7" spans="1:145" s="27" customFormat="1" x14ac:dyDescent="0.15">
      <c r="A7" s="28"/>
      <c r="B7" s="34">
        <v>2018</v>
      </c>
      <c r="C7" s="34">
        <v>382027</v>
      </c>
      <c r="D7" s="34">
        <v>47</v>
      </c>
      <c r="E7" s="34">
        <v>18</v>
      </c>
      <c r="F7" s="34">
        <v>1</v>
      </c>
      <c r="G7" s="34">
        <v>0</v>
      </c>
      <c r="H7" s="34" t="s">
        <v>93</v>
      </c>
      <c r="I7" s="34" t="s">
        <v>99</v>
      </c>
      <c r="J7" s="34" t="s">
        <v>100</v>
      </c>
      <c r="K7" s="34" t="s">
        <v>34</v>
      </c>
      <c r="L7" s="34" t="s">
        <v>86</v>
      </c>
      <c r="M7" s="34" t="s">
        <v>101</v>
      </c>
      <c r="N7" s="38" t="s">
        <v>43</v>
      </c>
      <c r="O7" s="38" t="s">
        <v>102</v>
      </c>
      <c r="P7" s="38">
        <v>0.04</v>
      </c>
      <c r="Q7" s="38">
        <v>100</v>
      </c>
      <c r="R7" s="38">
        <v>2741</v>
      </c>
      <c r="S7" s="38">
        <v>160178</v>
      </c>
      <c r="T7" s="38">
        <v>419.14</v>
      </c>
      <c r="U7" s="38">
        <v>382.16</v>
      </c>
      <c r="V7" s="38">
        <v>65</v>
      </c>
      <c r="W7" s="38">
        <v>0.01</v>
      </c>
      <c r="X7" s="38">
        <v>6500</v>
      </c>
      <c r="Y7" s="38">
        <v>68.650000000000006</v>
      </c>
      <c r="Z7" s="38">
        <v>67.680000000000007</v>
      </c>
      <c r="AA7" s="38">
        <v>66.849999999999994</v>
      </c>
      <c r="AB7" s="38">
        <v>66.3</v>
      </c>
      <c r="AC7" s="38">
        <v>66.72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766.67</v>
      </c>
      <c r="BG7" s="38">
        <v>800.79</v>
      </c>
      <c r="BH7" s="38">
        <v>751.99</v>
      </c>
      <c r="BI7" s="38">
        <v>0</v>
      </c>
      <c r="BJ7" s="38">
        <v>0</v>
      </c>
      <c r="BK7" s="38">
        <v>701.33</v>
      </c>
      <c r="BL7" s="38">
        <v>663.76</v>
      </c>
      <c r="BM7" s="38">
        <v>566.35</v>
      </c>
      <c r="BN7" s="38">
        <v>888.8</v>
      </c>
      <c r="BO7" s="38">
        <v>855.65</v>
      </c>
      <c r="BP7" s="38">
        <v>860.68</v>
      </c>
      <c r="BQ7" s="38">
        <v>25.67</v>
      </c>
      <c r="BR7" s="38">
        <v>23.23</v>
      </c>
      <c r="BS7" s="38">
        <v>28.07</v>
      </c>
      <c r="BT7" s="38">
        <v>27.05</v>
      </c>
      <c r="BU7" s="38">
        <v>23.12</v>
      </c>
      <c r="BV7" s="38">
        <v>53.48</v>
      </c>
      <c r="BW7" s="38">
        <v>53.76</v>
      </c>
      <c r="BX7" s="38">
        <v>52.27</v>
      </c>
      <c r="BY7" s="38">
        <v>52.55</v>
      </c>
      <c r="BZ7" s="38">
        <v>52.23</v>
      </c>
      <c r="CA7" s="38">
        <v>52.12</v>
      </c>
      <c r="CB7" s="38">
        <v>700.97</v>
      </c>
      <c r="CC7" s="38">
        <v>688.47</v>
      </c>
      <c r="CD7" s="38">
        <v>574.52</v>
      </c>
      <c r="CE7" s="38">
        <v>614.11</v>
      </c>
      <c r="CF7" s="38">
        <v>682.85</v>
      </c>
      <c r="CG7" s="38">
        <v>277.29000000000002</v>
      </c>
      <c r="CH7" s="38">
        <v>275.25</v>
      </c>
      <c r="CI7" s="38">
        <v>291.01</v>
      </c>
      <c r="CJ7" s="38">
        <v>292.45</v>
      </c>
      <c r="CK7" s="38">
        <v>294.05</v>
      </c>
      <c r="CL7" s="38">
        <v>299.14</v>
      </c>
      <c r="CM7" s="38">
        <v>22.81</v>
      </c>
      <c r="CN7" s="38">
        <v>22.81</v>
      </c>
      <c r="CO7" s="38">
        <v>22.81</v>
      </c>
      <c r="CP7" s="38">
        <v>21.05</v>
      </c>
      <c r="CQ7" s="38">
        <v>19.3</v>
      </c>
      <c r="CR7" s="38">
        <v>52.52</v>
      </c>
      <c r="CS7" s="38">
        <v>54.14</v>
      </c>
      <c r="CT7" s="38">
        <v>132.99</v>
      </c>
      <c r="CU7" s="38">
        <v>51.71</v>
      </c>
      <c r="CV7" s="38">
        <v>50.56</v>
      </c>
      <c r="CW7" s="38">
        <v>50.35</v>
      </c>
      <c r="CX7" s="38">
        <v>86.75</v>
      </c>
      <c r="CY7" s="38">
        <v>82.67</v>
      </c>
      <c r="CZ7" s="38">
        <v>82.19</v>
      </c>
      <c r="DA7" s="38">
        <v>82.35</v>
      </c>
      <c r="DB7" s="38">
        <v>83.08</v>
      </c>
      <c r="DC7" s="38">
        <v>84.94</v>
      </c>
      <c r="DD7" s="38">
        <v>84.69</v>
      </c>
      <c r="DE7" s="38">
        <v>82.94</v>
      </c>
      <c r="DF7" s="38">
        <v>82.91</v>
      </c>
      <c r="DG7" s="38">
        <v>83.85</v>
      </c>
      <c r="DH7" s="38">
        <v>81.14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43</v>
      </c>
      <c r="EF7" s="38" t="s">
        <v>43</v>
      </c>
      <c r="EG7" s="38" t="s">
        <v>43</v>
      </c>
      <c r="EH7" s="38" t="s">
        <v>43</v>
      </c>
      <c r="EI7" s="38" t="s">
        <v>43</v>
      </c>
      <c r="EJ7" s="38" t="s">
        <v>43</v>
      </c>
      <c r="EK7" s="38" t="s">
        <v>43</v>
      </c>
      <c r="EL7" s="38" t="s">
        <v>43</v>
      </c>
      <c r="EM7" s="38" t="s">
        <v>43</v>
      </c>
      <c r="EN7" s="38" t="s">
        <v>43</v>
      </c>
      <c r="EO7" s="38" t="s">
        <v>43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29"/>
      <c r="B9" s="29" t="s">
        <v>103</v>
      </c>
      <c r="C9" s="29" t="s">
        <v>104</v>
      </c>
      <c r="D9" s="29" t="s">
        <v>105</v>
      </c>
      <c r="E9" s="29" t="s">
        <v>106</v>
      </c>
      <c r="F9" s="29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29" t="s">
        <v>37</v>
      </c>
      <c r="B10" s="35">
        <f>DATEVALUE($B$6-4&amp;"年1月1日")</f>
        <v>41640</v>
      </c>
      <c r="C10" s="35">
        <f>DATEVALUE($B$6-3&amp;"年1月1日")</f>
        <v>42005</v>
      </c>
      <c r="D10" s="35">
        <f>DATEVALUE($B$6-2&amp;"年1月1日")</f>
        <v>42370</v>
      </c>
      <c r="E10" s="35">
        <f>DATEVALUE($B$6-1&amp;"年1月1日")</f>
        <v>42736</v>
      </c>
      <c r="F10" s="35">
        <f>DATEVALUE($B$6&amp;"年1月1日")</f>
        <v>43101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Administrator</cp:lastModifiedBy>
  <dcterms:created xsi:type="dcterms:W3CDTF">2019-12-05T05:32:16Z</dcterms:created>
  <dcterms:modified xsi:type="dcterms:W3CDTF">2020-03-25T02:39:25Z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2020-01-30T10:49:17Z</vt:filetime>
  </property>
</Properties>
</file>