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決算係\03経営比較分析表・財政状況資料集\R02年度\02_経営比較分析表\提出用\"/>
    </mc:Choice>
  </mc:AlternateContent>
  <workbookProtection workbookAlgorithmName="SHA-512" workbookHashValue="G5CuUWPdfTiiyxNLYyxDl6NmUXIihjGX67mAaDCgqAHdI4FHaBirh1F5sCqEECnBjy99cXcG64u9GXsJuuoKKg==" workbookSaltValue="aH9x2mpn7RlfXKOCs3IqZ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<sst xmlns="http://schemas.openxmlformats.org/spreadsheetml/2006/main" count="262" uniqueCount="107">
  <si>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</si>
  <si>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</si>
  <si>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</si>
  <si>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</si>
  <si>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</si>
  <si>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</si>
  <si>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</si>
  <si>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</si>
  <si>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</si>
  <si>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</si>
  <si>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</si>
  <si>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</si>
  <si>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</si>
  <si>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</si>
  <si>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</si>
  <si>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</si>
  <si>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</si>
  <si>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</si>
  <si>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</si>
  <si>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</si>
  <si>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</si>
  <si>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</si>
  <si>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</si>
  <si>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</si>
  <si>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</si>
  <si>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</si>
  <si>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</si>
  <si>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</si>
  <si>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</si>
  <si>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</si>
  <si>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</si>
  <si>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</si>
  <si>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</si>
  <si>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</si>
  <si>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</si>
  <si>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</si>
  <si>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</si>
  <si>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</si>
  <si>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</si>
  <si>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</si>
  <si>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</si>
  <si>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</si>
  <si>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</si>
  <si>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</si>
  <si>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</si>
  <si>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</si>
  <si>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</si>
  <si>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</si>
  <si>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</si>
  <si>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</si>
  <si>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</si>
  <si>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</si>
  <si>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</si>
  <si>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</si>
  <si>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</si>
  <si>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</si>
  <si>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</si>
  <si>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</si>
  <si>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</si>
  <si>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</si>
  <si>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</si>
  <si>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</si>
  <si>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</si>
  <si>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</si>
  <si>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</si>
  <si>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</si>
  <si>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</si>
  <si>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</si>
  <si>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</si>
  <si>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</si>
  <si>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</si>
  <si>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</si>
  <si>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</si>
  <si>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</si>
  <si>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</si>
  <si>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</si>
  <si>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</si>
  <si>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</si>
  <si>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</si>
  <si>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</si>
  <si>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</si>
  <si>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</si>
  <si>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</si>
  <si>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</si>
  <si>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</si>
  <si>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</si>
  <si>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</si>
  <si>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</si>
  <si>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382027</t>
  </si>
  <si>
    <t>46</t>
  </si>
  <si>
    <t>02</t>
  </si>
  <si>
    <t>0</t>
  </si>
  <si>
    <t>000</t>
  </si>
  <si>
    <t>愛媛県　今治市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</si>
  <si>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</si>
  <si>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</si>
  <si>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</si>
  <si>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</si>
  <si>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</si>
  <si>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</si>
  <si>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</si>
  <si>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</si>
  <si>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</si>
  <si>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</si>
  <si>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類似団体平均値と比較して高く、資産の老朽化が進んでいることがうかがえる。「②管路経年化率」は他団体と比較して高くはないが、安定的な工業用水道供給のためにも、更新等の必要性があると認められる場合には、計画的かつ効率的な更新に努めたい。</t>
    <rPh sb="2" eb="8">
      <t>ユウケイコテイシサン</t>
    </rPh>
    <rPh sb="8" eb="13">
      <t>ゲンカショウキャクリツ</t>
    </rPh>
    <rPh sb="15" eb="19">
      <t>ルイジダンタイ</t>
    </rPh>
    <rPh sb="19" eb="22">
      <t>ヘイキンチ</t>
    </rPh>
    <rPh sb="23" eb="25">
      <t>ヒカク</t>
    </rPh>
    <rPh sb="27" eb="28">
      <t>タカ</t>
    </rPh>
    <rPh sb="30" eb="32">
      <t>シサン</t>
    </rPh>
    <rPh sb="33" eb="36">
      <t>ロウキュウカ</t>
    </rPh>
    <rPh sb="37" eb="38">
      <t>スス</t>
    </rPh>
    <rPh sb="53" eb="59">
      <t>カンロケイネンカリツ</t>
    </rPh>
    <rPh sb="65" eb="67">
      <t>ヒカク</t>
    </rPh>
    <rPh sb="69" eb="70">
      <t>タカ</t>
    </rPh>
    <rPh sb="76" eb="79">
      <t>アンテイテキ</t>
    </rPh>
    <rPh sb="80" eb="85">
      <t>コウギョウヨウスイドウ</t>
    </rPh>
    <rPh sb="85" eb="87">
      <t>キョウキュウ</t>
    </rPh>
    <rPh sb="93" eb="96">
      <t>コウシントウ</t>
    </rPh>
    <rPh sb="97" eb="100">
      <t>ヒツヨウセイ</t>
    </rPh>
    <rPh sb="104" eb="105">
      <t>ミト</t>
    </rPh>
    <rPh sb="109" eb="111">
      <t>バアイ</t>
    </rPh>
    <rPh sb="114" eb="117">
      <t>ケイカクテキ</t>
    </rPh>
    <rPh sb="119" eb="122">
      <t>コウリツテキ</t>
    </rPh>
    <rPh sb="123" eb="125">
      <t>コウシン</t>
    </rPh>
    <rPh sb="126" eb="127">
      <t>ツト</t>
    </rPh>
    <phoneticPr fontId="5"/>
  </si>
  <si>
    <t xml:space="preserve">消費税率改定による料金改定を除くと、平成元年４月１日以降は料金改定を行っておらず、健全な事業運営が行われている。しかし、近年は導水管更新、遠隔制御設備整備等の設備投資を積極的に行っており、今後は減価償却費の大幅な増が見込まれる。また、これから耐用年数を迎えるであろう資産の更新に多額の費用が見込まれることから、必要な財源を確保するための経営努力も必要ではあるが、経費削減も限界に近いことから、料金改定等により歳入増加策を検討していく必要がある。
</t>
    <rPh sb="0" eb="3">
      <t>ショウヒゼイ</t>
    </rPh>
    <rPh sb="41" eb="43">
      <t>ケンゼン</t>
    </rPh>
    <rPh sb="44" eb="48">
      <t>ジギョウウンエイ</t>
    </rPh>
    <rPh sb="49" eb="50">
      <t>オコナ</t>
    </rPh>
    <rPh sb="121" eb="125">
      <t>タイヨウネンスウ</t>
    </rPh>
    <rPh sb="126" eb="127">
      <t>ムカ</t>
    </rPh>
    <rPh sb="133" eb="135">
      <t>シサン</t>
    </rPh>
    <rPh sb="136" eb="138">
      <t>コウシン</t>
    </rPh>
    <rPh sb="139" eb="141">
      <t>タガク</t>
    </rPh>
    <rPh sb="142" eb="144">
      <t>ヒヨウ</t>
    </rPh>
    <rPh sb="145" eb="147">
      <t>ミコ</t>
    </rPh>
    <rPh sb="155" eb="157">
      <t>ヒツヨウ</t>
    </rPh>
    <rPh sb="158" eb="160">
      <t>ザイゲン</t>
    </rPh>
    <rPh sb="161" eb="163">
      <t>カクホ</t>
    </rPh>
    <rPh sb="168" eb="172">
      <t>ケイエイドリョク</t>
    </rPh>
    <rPh sb="173" eb="175">
      <t>ヒツヨウ</t>
    </rPh>
    <rPh sb="181" eb="185">
      <t>ケイヒサクゲン</t>
    </rPh>
    <rPh sb="186" eb="188">
      <t>ゲンカイ</t>
    </rPh>
    <rPh sb="189" eb="190">
      <t>チカ</t>
    </rPh>
    <phoneticPr fontId="5"/>
  </si>
  <si>
    <t xml:space="preserve">　本市工業用水道事業においては、菊間町の１社に給水を行っている。
財務関係の健全性・効率性を示す①から⑥及び⑧の指標を類似団体平均値と比較すると、良好な水準を維持している。「⑦施設利用率」についてはユーザーの需用により増減するが、常に安定して工業用水を供給するために責任水量制を採用していることから、高い「⑧契約率」を維持しており、安定した料金収入に寄与している。
「① 経常収支比率」及び「③流動比率」は100％を上回って安定している状況であるが、「④企業債残高給水収益比率」は、近年の設備投資（導水管更新、遠方監視制御設備整備等）により上昇傾向にあり、減価償却費の上昇を含め、今後の状況を注視していく必要がある。また、経費節減等の自助努力により、「⑤料金回収率」は100％を上回るとともに、「⑥給水原価」は低下傾向にあるが、経費節減も限界に近く、今後は料金改定等により歳入増加策を検討していく必要がある。
</t>
    <rPh sb="1" eb="3">
      <t>ホンシ</t>
    </rPh>
    <rPh sb="3" eb="5">
      <t>コウギョウ</t>
    </rPh>
    <rPh sb="5" eb="6">
      <t>ヨウ</t>
    </rPh>
    <rPh sb="6" eb="8">
      <t>スイドウ</t>
    </rPh>
    <rPh sb="8" eb="10">
      <t>ジギョウ</t>
    </rPh>
    <rPh sb="16" eb="18">
      <t>キクマ</t>
    </rPh>
    <rPh sb="18" eb="19">
      <t>チョウ</t>
    </rPh>
    <rPh sb="21" eb="22">
      <t>シャ</t>
    </rPh>
    <rPh sb="23" eb="25">
      <t>キュウスイ</t>
    </rPh>
    <rPh sb="26" eb="27">
      <t>オコナ</t>
    </rPh>
    <rPh sb="150" eb="151">
      <t>タカ</t>
    </rPh>
    <rPh sb="159" eb="161">
      <t>イジ</t>
    </rPh>
    <rPh sb="218" eb="220">
      <t>ジョウキョウ</t>
    </rPh>
    <rPh sb="252" eb="254">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</si>
</sst>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54.14</c:v>
                </c:pt>
                <c:pt idx="1">
                  <c:v>56.98</c:v>
                </c:pt>
                <c:pt idx="2">
                  <c:v>58.78</c:v>
                </c:pt>
                <c:pt idx="3">
                  <c:v>59.18</c:v>
                </c:pt>
                <c:pt idx="4">
                  <c:v>56.96</c:v>
                </c:pt>
              </c:numCache>
            </c:numRef>
          </c:val>
          <c:extLst>
            <c:ext xmlns:c16="http://schemas.microsoft.com/office/drawing/2014/chart" uri="{C3380CC4-5D6E-409C-BE32-E72D297353CC}">
              <c16:uniqueId val="{00000000-B24B-47A8-8778-D387584FB51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B24B-47A8-8778-D387584FB51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D4-478B-BBC5-A33561413A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E1D4-478B-BBC5-A33561413A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148.96</c:v>
                </c:pt>
                <c:pt idx="1">
                  <c:v>115.01</c:v>
                </c:pt>
                <c:pt idx="2">
                  <c:v>110.16</c:v>
                </c:pt>
                <c:pt idx="3">
                  <c:v>116.63</c:v>
                </c:pt>
                <c:pt idx="4">
                  <c:v>128.69999999999999</c:v>
                </c:pt>
              </c:numCache>
            </c:numRef>
          </c:val>
          <c:extLst>
            <c:ext xmlns:c16="http://schemas.microsoft.com/office/drawing/2014/chart" uri="{C3380CC4-5D6E-409C-BE32-E72D297353CC}">
              <c16:uniqueId val="{00000000-3218-4B27-9841-C7A9560C6B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3218-4B27-9841-C7A9560C6B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2.17</c:v>
                </c:pt>
                <c:pt idx="4">
                  <c:v>2.29</c:v>
                </c:pt>
              </c:numCache>
            </c:numRef>
          </c:val>
          <c:extLst>
            <c:ext xmlns:c16="http://schemas.microsoft.com/office/drawing/2014/chart" uri="{C3380CC4-5D6E-409C-BE32-E72D297353CC}">
              <c16:uniqueId val="{00000000-3FD7-4EA8-9D2C-9E4F1C25E9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3FD7-4EA8-9D2C-9E4F1C25E90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D4-4629-BBA9-AA95E7A3EB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0BD4-4629-BBA9-AA95E7A3EB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3366.7</c:v>
                </c:pt>
                <c:pt idx="1">
                  <c:v>1645.67</c:v>
                </c:pt>
                <c:pt idx="2">
                  <c:v>1775.39</c:v>
                </c:pt>
                <c:pt idx="3">
                  <c:v>2002.9</c:v>
                </c:pt>
                <c:pt idx="4">
                  <c:v>3418.86</c:v>
                </c:pt>
              </c:numCache>
            </c:numRef>
          </c:val>
          <c:extLst>
            <c:ext xmlns:c16="http://schemas.microsoft.com/office/drawing/2014/chart" uri="{C3380CC4-5D6E-409C-BE32-E72D297353CC}">
              <c16:uniqueId val="{00000000-D1FE-4A72-8EAF-0EB7A0C112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D1FE-4A72-8EAF-0EB7A0C112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28.83</c:v>
                </c:pt>
                <c:pt idx="3">
                  <c:v>28.75</c:v>
                </c:pt>
                <c:pt idx="4">
                  <c:v>133.24</c:v>
                </c:pt>
              </c:numCache>
            </c:numRef>
          </c:val>
          <c:extLst>
            <c:ext xmlns:c16="http://schemas.microsoft.com/office/drawing/2014/chart" uri="{C3380CC4-5D6E-409C-BE32-E72D297353CC}">
              <c16:uniqueId val="{00000000-BDA0-48C0-9A41-4A0C0EC1ACA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BDA0-48C0-9A41-4A0C0EC1ACA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128.08000000000001</c:v>
                </c:pt>
                <c:pt idx="1">
                  <c:v>98.67</c:v>
                </c:pt>
                <c:pt idx="2">
                  <c:v>97.87</c:v>
                </c:pt>
                <c:pt idx="3">
                  <c:v>103.81</c:v>
                </c:pt>
                <c:pt idx="4">
                  <c:v>110.52</c:v>
                </c:pt>
              </c:numCache>
            </c:numRef>
          </c:val>
          <c:extLst>
            <c:ext xmlns:c16="http://schemas.microsoft.com/office/drawing/2014/chart" uri="{C3380CC4-5D6E-409C-BE32-E72D297353CC}">
              <c16:uniqueId val="{00000000-3E5A-47BF-BF7B-FDE93F7A1C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3E5A-47BF-BF7B-FDE93F7A1C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20.77</c:v>
                </c:pt>
                <c:pt idx="1">
                  <c:v>26.96</c:v>
                </c:pt>
                <c:pt idx="2">
                  <c:v>27.18</c:v>
                </c:pt>
                <c:pt idx="3">
                  <c:v>25.63</c:v>
                </c:pt>
                <c:pt idx="4">
                  <c:v>24.07</c:v>
                </c:pt>
              </c:numCache>
            </c:numRef>
          </c:val>
          <c:extLst>
            <c:ext xmlns:c16="http://schemas.microsoft.com/office/drawing/2014/chart" uri="{C3380CC4-5D6E-409C-BE32-E72D297353CC}">
              <c16:uniqueId val="{00000000-FE44-4C0E-B20C-57219AB8D7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FE44-4C0E-B20C-57219AB8D74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49.09</c:v>
                </c:pt>
                <c:pt idx="1">
                  <c:v>63.5</c:v>
                </c:pt>
                <c:pt idx="2">
                  <c:v>60.45</c:v>
                </c:pt>
                <c:pt idx="3">
                  <c:v>67.680000000000007</c:v>
                </c:pt>
                <c:pt idx="4">
                  <c:v>55.68</c:v>
                </c:pt>
              </c:numCache>
            </c:numRef>
          </c:val>
          <c:extLst>
            <c:ext xmlns:c16="http://schemas.microsoft.com/office/drawing/2014/chart" uri="{C3380CC4-5D6E-409C-BE32-E72D297353CC}">
              <c16:uniqueId val="{00000000-A1BE-4BE4-AAF5-26FE23CC9F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A1BE-4BE4-AAF5-26FE23CC9FA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100</c:v>
                </c:pt>
                <c:pt idx="1">
                  <c:v>90.91</c:v>
                </c:pt>
                <c:pt idx="2">
                  <c:v>90.91</c:v>
                </c:pt>
                <c:pt idx="3">
                  <c:v>90.91</c:v>
                </c:pt>
                <c:pt idx="4">
                  <c:v>90.91</c:v>
                </c:pt>
              </c:numCache>
            </c:numRef>
          </c:val>
          <c:extLst>
            <c:ext xmlns:c16="http://schemas.microsoft.com/office/drawing/2014/chart" uri="{C3380CC4-5D6E-409C-BE32-E72D297353CC}">
              <c16:uniqueId val="{00000000-C25E-49FF-A50A-9EF312E849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C25E-49FF-A50A-9EF312E849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愛媛県　今治市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2200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1225</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2000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148.96</v>
      </c>
      <c r="Y32" s="129"/>
      <c r="Z32" s="129"/>
      <c r="AA32" s="129"/>
      <c r="AB32" s="129"/>
      <c r="AC32" s="129"/>
      <c r="AD32" s="129"/>
      <c r="AE32" s="129"/>
      <c r="AF32" s="129"/>
      <c r="AG32" s="129"/>
      <c r="AH32" s="129"/>
      <c r="AI32" s="129"/>
      <c r="AJ32" s="129"/>
      <c r="AK32" s="129"/>
      <c r="AL32" s="129"/>
      <c r="AM32" s="129"/>
      <c r="AN32" s="129"/>
      <c r="AO32" s="129"/>
      <c r="AP32" s="129"/>
      <c r="AQ32" s="130"/>
      <c r="AR32" s="128">
        <f>データ!U6</f>
        <v>115.01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110.16</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116.63</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128.69999999999999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3366.7</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1645.67</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1775.39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2002.9</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3418.86</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28.83</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28.75</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133.24</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128.08000000000001</v>
      </c>
      <c r="Y55" s="129"/>
      <c r="Z55" s="129"/>
      <c r="AA55" s="129"/>
      <c r="AB55" s="129"/>
      <c r="AC55" s="129"/>
      <c r="AD55" s="129"/>
      <c r="AE55" s="129"/>
      <c r="AF55" s="129"/>
      <c r="AG55" s="129"/>
      <c r="AH55" s="129"/>
      <c r="AI55" s="129"/>
      <c r="AJ55" s="129"/>
      <c r="AK55" s="129"/>
      <c r="AL55" s="129"/>
      <c r="AM55" s="129"/>
      <c r="AN55" s="129"/>
      <c r="AO55" s="129"/>
      <c r="AP55" s="129"/>
      <c r="AQ55" s="130"/>
      <c r="AR55" s="128">
        <f>データ!BM6</f>
        <v>98.67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97.87</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103.81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110.52</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20.77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26.96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27.18</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25.63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24.07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49.09</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63.5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60.45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67.680000000000007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55.68</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100</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90.91</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90.91</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90.91</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90.91</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H28</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H29</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H30</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R01</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R02</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H28</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H29</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H30</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R01</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R02</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H28</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H29</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H30</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R01</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R02</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54.14</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56.98</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58.78</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59.18</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56.96</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0</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0</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0</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2.17</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2.29</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53.32</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53.4</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53.49</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54.3</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55.32</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3.56</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3.46</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3.28</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4.66</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7.35</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0.06</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0.13</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0.02</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0.06</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0.09</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yQvteA5JWI5cYwQxBF+00Q5eHHyWau9aqyGS1/kdqmD1ft5z1DJrz2UYOtX8mLxjtjljA8uc/gcYRLfTk8PBlA==" saltValue="yI27w5lzBGg9LtOkUwc0A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148.96</v>
      </c>
      <c r="U6" s="52">
        <f>U7</f>
        <v>115.01</v>
      </c>
      <c r="V6" s="52">
        <f>V7</f>
        <v>110.16</v>
      </c>
      <c r="W6" s="52">
        <f>W7</f>
        <v>116.63</v>
      </c>
      <c r="X6" s="52">
        <f t="shared" si="3"/>
        <v>128.69999999999999</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3366.7</v>
      </c>
      <c r="AQ6" s="52">
        <f>AQ7</f>
        <v>1645.67</v>
      </c>
      <c r="AR6" s="52">
        <f>AR7</f>
        <v>1775.39</v>
      </c>
      <c r="AS6" s="52">
        <f>AS7</f>
        <v>2002.9</v>
      </c>
      <c r="AT6" s="52">
        <f t="shared" si="3"/>
        <v>3418.86</v>
      </c>
      <c r="AU6" s="52">
        <f t="shared" si="3"/>
        <v>549.77</v>
      </c>
      <c r="AV6" s="52">
        <f t="shared" si="3"/>
        <v>730.25</v>
      </c>
      <c r="AW6" s="52">
        <f t="shared" si="3"/>
        <v>868.31</v>
      </c>
      <c r="AX6" s="52">
        <f t="shared" si="3"/>
        <v>732.52</v>
      </c>
      <c r="AY6" s="52">
        <f t="shared" si="3"/>
        <v>819.73</v>
      </c>
      <c r="AZ6" s="50" t="str">
        <f>IF(AZ7="-","【-】","【"&amp;SUBSTITUTE(TEXT(AZ7,"#,##0.00"),"-","△")&amp;"】")</f>
        <v>【436.32】</v>
      </c>
      <c r="BA6" s="52">
        <f t="shared" si="3"/>
        <v>0</v>
      </c>
      <c r="BB6" s="52">
        <f>BB7</f>
        <v>0</v>
      </c>
      <c r="BC6" s="52">
        <f>BC7</f>
        <v>28.83</v>
      </c>
      <c r="BD6" s="52">
        <f>BD7</f>
        <v>28.75</v>
      </c>
      <c r="BE6" s="52">
        <f t="shared" si="3"/>
        <v>133.24</v>
      </c>
      <c r="BF6" s="52">
        <f t="shared" si="3"/>
        <v>536.28</v>
      </c>
      <c r="BG6" s="52">
        <f t="shared" si="3"/>
        <v>514.66</v>
      </c>
      <c r="BH6" s="52">
        <f t="shared" si="3"/>
        <v>504.81</v>
      </c>
      <c r="BI6" s="52">
        <f t="shared" si="3"/>
        <v>498.01</v>
      </c>
      <c r="BJ6" s="52">
        <f t="shared" si="3"/>
        <v>490.39</v>
      </c>
      <c r="BK6" s="50" t="str">
        <f>IF(BK7="-","【-】","【"&amp;SUBSTITUTE(TEXT(BK7,"#,##0.00"),"-","△")&amp;"】")</f>
        <v>【238.21】</v>
      </c>
      <c r="BL6" s="52">
        <f t="shared" si="3"/>
        <v>128.08000000000001</v>
      </c>
      <c r="BM6" s="52">
        <f>BM7</f>
        <v>98.67</v>
      </c>
      <c r="BN6" s="52">
        <f>BN7</f>
        <v>97.87</v>
      </c>
      <c r="BO6" s="52">
        <f>BO7</f>
        <v>103.81</v>
      </c>
      <c r="BP6" s="52">
        <f t="shared" si="3"/>
        <v>110.52</v>
      </c>
      <c r="BQ6" s="52">
        <f t="shared" si="3"/>
        <v>100.54</v>
      </c>
      <c r="BR6" s="52">
        <f t="shared" si="3"/>
        <v>95.99</v>
      </c>
      <c r="BS6" s="52">
        <f t="shared" si="3"/>
        <v>94.91</v>
      </c>
      <c r="BT6" s="52">
        <f t="shared" si="3"/>
        <v>90.22</v>
      </c>
      <c r="BU6" s="52">
        <f t="shared" si="3"/>
        <v>90.8</v>
      </c>
      <c r="BV6" s="50" t="str">
        <f>IF(BV7="-","【-】","【"&amp;SUBSTITUTE(TEXT(BV7,"#,##0.00"),"-","△")&amp;"】")</f>
        <v>【113.30】</v>
      </c>
      <c r="BW6" s="52">
        <f t="shared" si="3"/>
        <v>20.77</v>
      </c>
      <c r="BX6" s="52">
        <f>BX7</f>
        <v>26.96</v>
      </c>
      <c r="BY6" s="52">
        <f>BY7</f>
        <v>27.18</v>
      </c>
      <c r="BZ6" s="52">
        <f>BZ7</f>
        <v>25.63</v>
      </c>
      <c r="CA6" s="52">
        <f t="shared" si="3"/>
        <v>24.07</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49.09</v>
      </c>
      <c r="CI6" s="52">
        <f>CI7</f>
        <v>63.5</v>
      </c>
      <c r="CJ6" s="52">
        <f>CJ7</f>
        <v>60.45</v>
      </c>
      <c r="CK6" s="52">
        <f>CK7</f>
        <v>67.680000000000007</v>
      </c>
      <c r="CL6" s="52">
        <f t="shared" si="5"/>
        <v>55.68</v>
      </c>
      <c r="CM6" s="52">
        <f t="shared" si="5"/>
        <v>35.54</v>
      </c>
      <c r="CN6" s="52">
        <f t="shared" si="5"/>
        <v>35.24</v>
      </c>
      <c r="CO6" s="52">
        <f t="shared" si="5"/>
        <v>35.22</v>
      </c>
      <c r="CP6" s="52">
        <f t="shared" si="5"/>
        <v>34.92</v>
      </c>
      <c r="CQ6" s="52">
        <f t="shared" si="5"/>
        <v>34.19</v>
      </c>
      <c r="CR6" s="50" t="str">
        <f>IF(CR7="-","【-】","【"&amp;SUBSTITUTE(TEXT(CR7,"#,##0.00"),"-","△")&amp;"】")</f>
        <v>【53.39】</v>
      </c>
      <c r="CS6" s="52">
        <f t="shared" ref="CS6:DB6" si="6">CS7</f>
        <v>100</v>
      </c>
      <c r="CT6" s="52">
        <f>CT7</f>
        <v>90.91</v>
      </c>
      <c r="CU6" s="52">
        <f>CU7</f>
        <v>90.91</v>
      </c>
      <c r="CV6" s="52">
        <f>CV7</f>
        <v>90.91</v>
      </c>
      <c r="CW6" s="52">
        <f t="shared" si="6"/>
        <v>90.91</v>
      </c>
      <c r="CX6" s="52">
        <f t="shared" si="6"/>
        <v>50.81</v>
      </c>
      <c r="CY6" s="52">
        <f t="shared" si="6"/>
        <v>50.28</v>
      </c>
      <c r="CZ6" s="52">
        <f t="shared" si="6"/>
        <v>51.42</v>
      </c>
      <c r="DA6" s="52">
        <f t="shared" si="6"/>
        <v>50.9</v>
      </c>
      <c r="DB6" s="52">
        <f t="shared" si="6"/>
        <v>49.05</v>
      </c>
      <c r="DC6" s="50" t="str">
        <f>IF(DC7="-","【-】","【"&amp;SUBSTITUTE(TEXT(DC7,"#,##0.00"),"-","△")&amp;"】")</f>
        <v>【76.89】</v>
      </c>
      <c r="DD6" s="52">
        <f t="shared" ref="DD6:DM6" si="7">DD7</f>
        <v>54.14</v>
      </c>
      <c r="DE6" s="52">
        <f>DE7</f>
        <v>56.98</v>
      </c>
      <c r="DF6" s="52">
        <f>DF7</f>
        <v>58.78</v>
      </c>
      <c r="DG6" s="52">
        <f>DG7</f>
        <v>59.18</v>
      </c>
      <c r="DH6" s="52">
        <f t="shared" si="7"/>
        <v>56.96</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2.17</v>
      </c>
      <c r="DS6" s="52">
        <f t="shared" si="8"/>
        <v>2.29</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2200</v>
      </c>
      <c r="L7" s="54" t="s">
        <v>96</v>
      </c>
      <c r="M7" s="55">
        <v>1</v>
      </c>
      <c r="N7" s="55">
        <v>1225</v>
      </c>
      <c r="O7" s="56" t="s">
        <v>97</v>
      </c>
      <c r="P7" s="56">
        <v>87</v>
      </c>
      <c r="Q7" s="55">
        <v>1</v>
      </c>
      <c r="R7" s="55">
        <v>2000</v>
      </c>
      <c r="S7" s="54" t="s">
        <v>98</v>
      </c>
      <c r="T7" s="57">
        <v>148.96</v>
      </c>
      <c r="U7" s="57">
        <v>115.01</v>
      </c>
      <c r="V7" s="57">
        <v>110.16</v>
      </c>
      <c r="W7" s="57">
        <v>116.63</v>
      </c>
      <c r="X7" s="57">
        <v>128.69999999999999</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3366.7</v>
      </c>
      <c r="AQ7" s="57">
        <v>1645.67</v>
      </c>
      <c r="AR7" s="57">
        <v>1775.39</v>
      </c>
      <c r="AS7" s="57">
        <v>2002.9</v>
      </c>
      <c r="AT7" s="57">
        <v>3418.86</v>
      </c>
      <c r="AU7" s="57">
        <v>549.77</v>
      </c>
      <c r="AV7" s="57">
        <v>730.25</v>
      </c>
      <c r="AW7" s="57">
        <v>868.31</v>
      </c>
      <c r="AX7" s="57">
        <v>732.52</v>
      </c>
      <c r="AY7" s="57">
        <v>819.73</v>
      </c>
      <c r="AZ7" s="57">
        <v>436.32</v>
      </c>
      <c r="BA7" s="57">
        <v>0</v>
      </c>
      <c r="BB7" s="57">
        <v>0</v>
      </c>
      <c r="BC7" s="57">
        <v>28.83</v>
      </c>
      <c r="BD7" s="57">
        <v>28.75</v>
      </c>
      <c r="BE7" s="57">
        <v>133.24</v>
      </c>
      <c r="BF7" s="57">
        <v>536.28</v>
      </c>
      <c r="BG7" s="57">
        <v>514.66</v>
      </c>
      <c r="BH7" s="57">
        <v>504.81</v>
      </c>
      <c r="BI7" s="57">
        <v>498.01</v>
      </c>
      <c r="BJ7" s="57">
        <v>490.39</v>
      </c>
      <c r="BK7" s="57">
        <v>238.21</v>
      </c>
      <c r="BL7" s="57">
        <v>128.08000000000001</v>
      </c>
      <c r="BM7" s="57">
        <v>98.67</v>
      </c>
      <c r="BN7" s="57">
        <v>97.87</v>
      </c>
      <c r="BO7" s="57">
        <v>103.81</v>
      </c>
      <c r="BP7" s="57">
        <v>110.52</v>
      </c>
      <c r="BQ7" s="57">
        <v>100.54</v>
      </c>
      <c r="BR7" s="57">
        <v>95.99</v>
      </c>
      <c r="BS7" s="57">
        <v>94.91</v>
      </c>
      <c r="BT7" s="57">
        <v>90.22</v>
      </c>
      <c r="BU7" s="57">
        <v>90.8</v>
      </c>
      <c r="BV7" s="57">
        <v>113.3</v>
      </c>
      <c r="BW7" s="57">
        <v>20.77</v>
      </c>
      <c r="BX7" s="57">
        <v>26.96</v>
      </c>
      <c r="BY7" s="57">
        <v>27.18</v>
      </c>
      <c r="BZ7" s="57">
        <v>25.63</v>
      </c>
      <c r="CA7" s="57">
        <v>24.07</v>
      </c>
      <c r="CB7" s="57">
        <v>42.19</v>
      </c>
      <c r="CC7" s="57">
        <v>44.55</v>
      </c>
      <c r="CD7" s="57">
        <v>47.36</v>
      </c>
      <c r="CE7" s="57">
        <v>49.94</v>
      </c>
      <c r="CF7" s="57">
        <v>50.56</v>
      </c>
      <c r="CG7" s="57">
        <v>18.87</v>
      </c>
      <c r="CH7" s="57">
        <v>49.09</v>
      </c>
      <c r="CI7" s="57">
        <v>63.5</v>
      </c>
      <c r="CJ7" s="57">
        <v>60.45</v>
      </c>
      <c r="CK7" s="57">
        <v>67.680000000000007</v>
      </c>
      <c r="CL7" s="57">
        <v>55.68</v>
      </c>
      <c r="CM7" s="57">
        <v>35.54</v>
      </c>
      <c r="CN7" s="57">
        <v>35.24</v>
      </c>
      <c r="CO7" s="57">
        <v>35.22</v>
      </c>
      <c r="CP7" s="57">
        <v>34.92</v>
      </c>
      <c r="CQ7" s="57">
        <v>34.19</v>
      </c>
      <c r="CR7" s="57">
        <v>53.39</v>
      </c>
      <c r="CS7" s="57">
        <v>100</v>
      </c>
      <c r="CT7" s="57">
        <v>90.91</v>
      </c>
      <c r="CU7" s="57">
        <v>90.91</v>
      </c>
      <c r="CV7" s="57">
        <v>90.91</v>
      </c>
      <c r="CW7" s="57">
        <v>90.91</v>
      </c>
      <c r="CX7" s="57">
        <v>50.81</v>
      </c>
      <c r="CY7" s="57">
        <v>50.28</v>
      </c>
      <c r="CZ7" s="57">
        <v>51.42</v>
      </c>
      <c r="DA7" s="57">
        <v>50.9</v>
      </c>
      <c r="DB7" s="57">
        <v>49.05</v>
      </c>
      <c r="DC7" s="57">
        <v>76.89</v>
      </c>
      <c r="DD7" s="57">
        <v>54.14</v>
      </c>
      <c r="DE7" s="57">
        <v>56.98</v>
      </c>
      <c r="DF7" s="57">
        <v>58.78</v>
      </c>
      <c r="DG7" s="57">
        <v>59.18</v>
      </c>
      <c r="DH7" s="57">
        <v>56.96</v>
      </c>
      <c r="DI7" s="57">
        <v>53.32</v>
      </c>
      <c r="DJ7" s="57">
        <v>53.4</v>
      </c>
      <c r="DK7" s="57">
        <v>53.49</v>
      </c>
      <c r="DL7" s="57">
        <v>54.3</v>
      </c>
      <c r="DM7" s="57">
        <v>55.32</v>
      </c>
      <c r="DN7" s="57">
        <v>59.52</v>
      </c>
      <c r="DO7" s="57">
        <v>0</v>
      </c>
      <c r="DP7" s="57">
        <v>0</v>
      </c>
      <c r="DQ7" s="57">
        <v>0</v>
      </c>
      <c r="DR7" s="57">
        <v>2.17</v>
      </c>
      <c r="DS7" s="57">
        <v>2.29</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148.96</v>
      </c>
      <c r="V11" s="65">
        <f>IF(U6="-",NA(),U6)</f>
        <v>115.01</v>
      </c>
      <c r="W11" s="65">
        <f>IF(V6="-",NA(),V6)</f>
        <v>110.16</v>
      </c>
      <c r="X11" s="65">
        <f>IF(W6="-",NA(),W6)</f>
        <v>116.63</v>
      </c>
      <c r="Y11" s="65">
        <f>IF(X6="-",NA(),X6)</f>
        <v>128.69999999999999</v>
      </c>
      <c r="AE11" s="64" t="s">
        <v>23</v>
      </c>
      <c r="AF11" s="65">
        <f>IF(AE6="-",NA(),AE6)</f>
        <v>0</v>
      </c>
      <c r="AG11" s="65">
        <f>IF(AF6="-",NA(),AF6)</f>
        <v>0</v>
      </c>
      <c r="AH11" s="65">
        <f>IF(AG6="-",NA(),AG6)</f>
        <v>0</v>
      </c>
      <c r="AI11" s="65">
        <f>IF(AH6="-",NA(),AH6)</f>
        <v>0</v>
      </c>
      <c r="AJ11" s="65">
        <f>IF(AI6="-",NA(),AI6)</f>
        <v>0</v>
      </c>
      <c r="AP11" s="64" t="s">
        <v>23</v>
      </c>
      <c r="AQ11" s="65">
        <f>IF(AP6="-",NA(),AP6)</f>
        <v>3366.7</v>
      </c>
      <c r="AR11" s="65">
        <f>IF(AQ6="-",NA(),AQ6)</f>
        <v>1645.67</v>
      </c>
      <c r="AS11" s="65">
        <f>IF(AR6="-",NA(),AR6)</f>
        <v>1775.39</v>
      </c>
      <c r="AT11" s="65">
        <f>IF(AS6="-",NA(),AS6)</f>
        <v>2002.9</v>
      </c>
      <c r="AU11" s="65">
        <f>IF(AT6="-",NA(),AT6)</f>
        <v>3418.86</v>
      </c>
      <c r="BA11" s="64" t="s">
        <v>23</v>
      </c>
      <c r="BB11" s="65">
        <f>IF(BA6="-",NA(),BA6)</f>
        <v>0</v>
      </c>
      <c r="BC11" s="65">
        <f>IF(BB6="-",NA(),BB6)</f>
        <v>0</v>
      </c>
      <c r="BD11" s="65">
        <f>IF(BC6="-",NA(),BC6)</f>
        <v>28.83</v>
      </c>
      <c r="BE11" s="65">
        <f>IF(BD6="-",NA(),BD6)</f>
        <v>28.75</v>
      </c>
      <c r="BF11" s="65">
        <f>IF(BE6="-",NA(),BE6)</f>
        <v>133.24</v>
      </c>
      <c r="BL11" s="64" t="s">
        <v>23</v>
      </c>
      <c r="BM11" s="65">
        <f>IF(BL6="-",NA(),BL6)</f>
        <v>128.08000000000001</v>
      </c>
      <c r="BN11" s="65">
        <f>IF(BM6="-",NA(),BM6)</f>
        <v>98.67</v>
      </c>
      <c r="BO11" s="65">
        <f>IF(BN6="-",NA(),BN6)</f>
        <v>97.87</v>
      </c>
      <c r="BP11" s="65">
        <f>IF(BO6="-",NA(),BO6)</f>
        <v>103.81</v>
      </c>
      <c r="BQ11" s="65">
        <f>IF(BP6="-",NA(),BP6)</f>
        <v>110.52</v>
      </c>
      <c r="BW11" s="64" t="s">
        <v>23</v>
      </c>
      <c r="BX11" s="65">
        <f>IF(BW6="-",NA(),BW6)</f>
        <v>20.77</v>
      </c>
      <c r="BY11" s="65">
        <f>IF(BX6="-",NA(),BX6)</f>
        <v>26.96</v>
      </c>
      <c r="BZ11" s="65">
        <f>IF(BY6="-",NA(),BY6)</f>
        <v>27.18</v>
      </c>
      <c r="CA11" s="65">
        <f>IF(BZ6="-",NA(),BZ6)</f>
        <v>25.63</v>
      </c>
      <c r="CB11" s="65">
        <f>IF(CA6="-",NA(),CA6)</f>
        <v>24.07</v>
      </c>
      <c r="CH11" s="64" t="s">
        <v>23</v>
      </c>
      <c r="CI11" s="65">
        <f>IF(CH6="-",NA(),CH6)</f>
        <v>49.09</v>
      </c>
      <c r="CJ11" s="65">
        <f>IF(CI6="-",NA(),CI6)</f>
        <v>63.5</v>
      </c>
      <c r="CK11" s="65">
        <f>IF(CJ6="-",NA(),CJ6)</f>
        <v>60.45</v>
      </c>
      <c r="CL11" s="65">
        <f>IF(CK6="-",NA(),CK6)</f>
        <v>67.680000000000007</v>
      </c>
      <c r="CM11" s="65">
        <f>IF(CL6="-",NA(),CL6)</f>
        <v>55.68</v>
      </c>
      <c r="CS11" s="64" t="s">
        <v>23</v>
      </c>
      <c r="CT11" s="65">
        <f>IF(CS6="-",NA(),CS6)</f>
        <v>100</v>
      </c>
      <c r="CU11" s="65">
        <f>IF(CT6="-",NA(),CT6)</f>
        <v>90.91</v>
      </c>
      <c r="CV11" s="65">
        <f>IF(CU6="-",NA(),CU6)</f>
        <v>90.91</v>
      </c>
      <c r="CW11" s="65">
        <f>IF(CV6="-",NA(),CV6)</f>
        <v>90.91</v>
      </c>
      <c r="CX11" s="65">
        <f>IF(CW6="-",NA(),CW6)</f>
        <v>90.91</v>
      </c>
      <c r="DD11" s="64" t="s">
        <v>23</v>
      </c>
      <c r="DE11" s="65">
        <f>IF(DD6="-",NA(),DD6)</f>
        <v>54.14</v>
      </c>
      <c r="DF11" s="65">
        <f>IF(DE6="-",NA(),DE6)</f>
        <v>56.98</v>
      </c>
      <c r="DG11" s="65">
        <f>IF(DF6="-",NA(),DF6)</f>
        <v>58.78</v>
      </c>
      <c r="DH11" s="65">
        <f>IF(DG6="-",NA(),DG6)</f>
        <v>59.18</v>
      </c>
      <c r="DI11" s="65">
        <f>IF(DH6="-",NA(),DH6)</f>
        <v>56.96</v>
      </c>
      <c r="DO11" s="64" t="s">
        <v>23</v>
      </c>
      <c r="DP11" s="65">
        <f>IF(DO6="-",NA(),DO6)</f>
        <v>0</v>
      </c>
      <c r="DQ11" s="65">
        <f>IF(DP6="-",NA(),DP6)</f>
        <v>0</v>
      </c>
      <c r="DR11" s="65">
        <f>IF(DQ6="-",NA(),DQ6)</f>
        <v>0</v>
      </c>
      <c r="DS11" s="65">
        <f>IF(DR6="-",NA(),DR6)</f>
        <v>2.17</v>
      </c>
      <c r="DT11" s="65">
        <f>IF(DS6="-",NA(),DS6)</f>
        <v>2.29</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2022-02-03T00:55:22Z</cp:lastPrinted>
  <dcterms:created xsi:type="dcterms:W3CDTF">2021-12-03T09:00:00Z</dcterms:created>
  <dcterms:modified xsi:type="dcterms:W3CDTF">2022-02-03T00:55:24Z</dcterms:modified>
  <cp:category/>
</cp:coreProperties>
</file>