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公営企業\R04\R050301_【公表連絡】令和３年度決算に係る経営比較分析表の公表について\公表用\04_下水（法適）\"/>
    </mc:Choice>
  </mc:AlternateContent>
  <workbookProtection workbookAlgorithmName="SHA-512" workbookHashValue="GIPsZPhBRoKTvoZsLp1lUvAQxrG8d+DOzm3iTdNgYVs6K47fU80rJHYabNsmCNvAav1lU+N+9JOev2rmK0AbuQ==" workbookSaltValue="0gHumZh80PaCh/1FzFENbw==" workbookSpinCount="100000" lockStructure="1"/>
  <bookViews>
    <workbookView xWindow="0" yWindow="0" windowWidth="16455" windowHeight="6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B8" i="4"/>
  <c r="AL8" i="4"/>
  <c r="AD8" i="4"/>
  <c r="P8" i="4"/>
  <c r="I8" i="4"/>
  <c r="B8"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<sst xmlns="http://schemas.openxmlformats.org/spreadsheetml/2006/main" count="231" uniqueCount="115">
  <si>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</si>
  <si>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</si>
  <si>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</si>
  <si>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</si>
  <si>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</si>
  <si>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</si>
  <si>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</si>
  <si>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</si>
  <si>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</si>
  <si>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</si>
  <si>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</si>
  <si>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</si>
  <si>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</si>
  <si>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</si>
  <si>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</si>
  <si>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</si>
  <si>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</si>
  <si>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</si>
  <si>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</si>
  <si>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</si>
  <si>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</si>
  <si>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</si>
  <si>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</si>
  <si>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</si>
  <si>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</si>
  <si>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</si>
  <si>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</si>
  <si>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</si>
  <si>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</si>
  <si>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</si>
  <si>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</si>
  <si>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</si>
  <si>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</si>
  <si>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</si>
  <si>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</si>
  <si>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</si>
  <si>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</si>
  <si>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</si>
  <si>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</si>
  <si>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</si>
  <si>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</si>
  <si>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</si>
  <si>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</si>
  <si>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</si>
  <si>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</si>
  <si>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</si>
  <si>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</si>
  <si>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</si>
  <si>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</si>
  <si>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</si>
  <si>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</si>
  <si>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</si>
  <si>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</si>
  <si>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</si>
  <si>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</si>
  <si>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</si>
  <si>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</si>
  <si>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</si>
  <si>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</si>
  <si>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</si>
  <si>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</si>
  <si>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</si>
  <si>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</si>
  <si>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</si>
  <si>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</si>
  <si>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</si>
  <si>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</si>
  <si>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</si>
  <si>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</si>
  <si>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</si>
  <si>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</si>
  <si>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</si>
  <si>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</si>
  <si>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</si>
  <si>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</si>
  <si>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</si>
  <si>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</si>
  <si>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</si>
  <si>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</si>
  <si>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</si>
  <si>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</si>
  <si>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</si>
  <si>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</si>
  <si>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</si>
  <si>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</si>
  <si>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</si>
  <si>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</si>
  <si>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</si>
  <si>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</si>
  <si>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</si>
  <si>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</si>
  <si>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</si>
  <si>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</si>
  <si>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</si>
  <si>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</si>
  <si>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</si>
  <si>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</si>
  <si>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</si>
  <si>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</si>
  <si>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</si>
  <si>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</si>
  <si>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</si>
  <si>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</si>
  <si>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</si>
  <si>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</si>
  <si>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</si>
  <si>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</si>
  <si>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</si>
  <si>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</si>
  <si>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</si>
  <si>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</si>
  <si>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</si>
  <si>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本市公共下水道事業は令和３年度で法適用６年目を迎え、法適化時に減価償却累計額相当額を控除した額である簿価を取得価額とし、減価償却累計額がゼロの状態で開始したため、償却率が低くなっている。今後、年数が経過し、償却が進むにつれ他団体と同程度になるものと見込まれる。
　また、下水道事業の着手が早かったこともあり、類似団体平均と比較して、②管渠老朽化率が高くなっているが、令和元年度に実施した管路に係るストックマネジメント計画や令和３年度に更新した管路台帳システム等を活用し、管路の更新・改良等必要な対策を計画的に実施する予定である。</t>
    <rPh sb="207" eb="209">
      <t>ジッシ</t>
    </rPh>
    <rPh sb="229" eb="231">
      <t>レイワ</t>
    </rPh>
    <rPh sb="232" eb="234">
      <t>ネンド</t>
    </rPh>
    <rPh sb="235" eb="237">
      <t>コウシン</t>
    </rPh>
    <rPh sb="239" eb="241">
      <t>カンロ</t>
    </rPh>
    <rPh sb="241" eb="243">
      <t>ダイチョウ</t>
    </rPh>
    <rPh sb="247" eb="248">
      <t>トウ</t>
    </rPh>
    <rPh sb="249" eb="251">
      <t>カツヨウ</t>
    </rPh>
    <rPh sb="253" eb="255">
      <t>カンロ</t>
    </rPh>
    <rPh sb="272" eb="274">
      <t>ジッシ</t>
    </rPh>
    <rPh sb="276" eb="278">
      <t>ヨテイ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</si>
  <si>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は、特定環境保全公共下水道１処理区を統合、令和５年度には、農業集落排水施設１処理区を統合する予定である。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2" eb="174">
      <t>レイワ</t>
    </rPh>
    <rPh sb="175" eb="176">
      <t>ネン</t>
    </rPh>
    <rPh sb="176" eb="177">
      <t>ド</t>
    </rPh>
    <rPh sb="180" eb="182">
      <t>ノウギョウ</t>
    </rPh>
    <rPh sb="182" eb="184">
      <t>シュウラク</t>
    </rPh>
    <rPh sb="184" eb="186">
      <t>ハイスイ</t>
    </rPh>
    <rPh sb="186" eb="188">
      <t>シセツ</t>
    </rPh>
    <rPh sb="189" eb="191">
      <t>ショリ</t>
    </rPh>
    <rPh sb="191" eb="192">
      <t>ク</t>
    </rPh>
    <rPh sb="193" eb="195">
      <t>トウゴウ</t>
    </rPh>
    <rPh sb="197" eb="199">
      <t>ヨテイ</t>
    </rPh>
    <rPh sb="237" eb="240">
      <t>トウハイゴウ</t>
    </rPh>
    <phoneticPr fontId="4"/>
  </si>
  <si>
    <t>　経営の健全性・効率性を示す指標について、類似団体平均値と比較して概ね良い数値となっているが、③流動比率について、類似団体平均68.53に対して、本市は51.39と大幅に低い値となっている。
また、前年度と比較して1.38ポイント増加しているが、これは令和２年７月検針分からの下水道使用料料改定により料金収入が増加したことによる。
　④企業債残高対事業規模比率について、類似団体平均に対して2.6％低くなっており、使用料収入に対して企業債残高が少ないことを示しているが、前年度と比較して58.11ポイント増加していることや、今後、未普及解消や処理場等の改築・更新需要等建設費の増加など、大規模な投資が見込まれることから、より注視していく必要があると考える。
　⑤経費回収率について、前年度と比較して0.24ポイント減。⑥汚水処理原価については4.41ポイント増となっているが、これは下水道使用料収入の増により資本費における汚水処理費（使用料対象経費）が増加したことによるものである。今後、維持管理費の適正な執行はもとより、施設の老朽化対策に対する効率的な投資が必要であると考える。
　⑦施設利用率について類似団体と同等の結果となっているが、前年度と比較すると1.59ポイント減少している。本市の公共下水道は、合流処理の地域があることや下水道事業への着手が早かったことなどもあり不明水への対応など課題もあるため、将来の汚水処理人口の動向に注視しながら、より適正な施設規模となるよう努める。
　</t>
    <rPh sb="115" eb="117">
      <t>ゾウカ</t>
    </rPh>
    <rPh sb="126" eb="128">
      <t>レイワ</t>
    </rPh>
    <rPh sb="145" eb="147">
      <t>カイテイ</t>
    </rPh>
    <rPh sb="150" eb="152">
      <t>リョウキン</t>
    </rPh>
    <rPh sb="155" eb="157">
      <t>ゾウカ</t>
    </rPh>
    <rPh sb="268" eb="270">
      <t>カイショウ</t>
    </rPh>
    <rPh sb="331" eb="333">
      <t>ケイヒ</t>
    </rPh>
    <rPh sb="333" eb="335">
      <t>カイシュウ</t>
    </rPh>
    <rPh sb="335" eb="336">
      <t>リツ</t>
    </rPh>
    <rPh sb="357" eb="358">
      <t>ゲン</t>
    </rPh>
    <rPh sb="360" eb="362">
      <t>オスイ</t>
    </rPh>
    <rPh sb="362" eb="364">
      <t>ショリ</t>
    </rPh>
    <rPh sb="364" eb="366">
      <t>ゲンカ</t>
    </rPh>
    <rPh sb="379" eb="380">
      <t>ゾウ</t>
    </rPh>
    <rPh sb="391" eb="394">
      <t>ゲスイドウ</t>
    </rPh>
    <rPh sb="394" eb="397">
      <t>シヨウリョウ</t>
    </rPh>
    <rPh sb="397" eb="399">
      <t>シュウニュウ</t>
    </rPh>
    <rPh sb="400" eb="401">
      <t>ゾウ</t>
    </rPh>
    <rPh sb="404" eb="406">
      <t>シホン</t>
    </rPh>
    <rPh sb="406" eb="407">
      <t>ヒ</t>
    </rPh>
    <rPh sb="426" eb="428">
      <t>ゾウカ</t>
    </rPh>
    <rPh sb="441" eb="443">
      <t>コンゴ</t>
    </rPh>
    <rPh sb="444" eb="446">
      <t>イジ</t>
    </rPh>
    <rPh sb="446" eb="449">
      <t>カンリヒ</t>
    </rPh>
    <rPh sb="450" eb="452">
      <t>テキセイ</t>
    </rPh>
    <rPh sb="453" eb="455">
      <t>シッコウ</t>
    </rPh>
    <rPh sb="461" eb="463">
      <t>シセツ</t>
    </rPh>
    <rPh sb="464" eb="467">
      <t>ロウキュウカ</t>
    </rPh>
    <rPh sb="467" eb="469">
      <t>タイサク</t>
    </rPh>
    <rPh sb="470" eb="471">
      <t>タイ</t>
    </rPh>
    <rPh sb="473" eb="476">
      <t>コウリツテキ</t>
    </rPh>
    <rPh sb="477" eb="479">
      <t>トウシ</t>
    </rPh>
    <rPh sb="480" eb="482">
      <t>ヒツヨウ</t>
    </rPh>
    <rPh sb="486" eb="487">
      <t>カンガ</t>
    </rPh>
    <rPh sb="493" eb="495">
      <t>シセツ</t>
    </rPh>
    <rPh sb="495" eb="497">
      <t>リヨウ</t>
    </rPh>
    <rPh sb="497" eb="498">
      <t>リツ</t>
    </rPh>
    <rPh sb="502" eb="504">
      <t>ルイジ</t>
    </rPh>
    <rPh sb="504" eb="506">
      <t>ダンタイ</t>
    </rPh>
    <rPh sb="507" eb="509">
      <t>ドウトウ</t>
    </rPh>
    <rPh sb="510" eb="512">
      <t>ケッカ</t>
    </rPh>
    <rPh sb="520" eb="523">
      <t>ゼンネンド</t>
    </rPh>
    <rPh sb="524" eb="526">
      <t>ヒカク</t>
    </rPh>
    <rPh sb="537" eb="539">
      <t>ゲンショウ</t>
    </rPh>
    <rPh sb="588" eb="590">
      <t>フメイ</t>
    </rPh>
    <rPh sb="590" eb="591">
      <t>スイ</t>
    </rPh>
    <rPh sb="593" eb="595">
      <t>タイオウ</t>
    </rPh>
    <rPh sb="597" eb="599">
      <t>カダイ</t>
    </rPh>
    <rPh sb="605" eb="607">
      <t>ショウライ</t>
    </rPh>
    <rPh sb="608" eb="610">
      <t>オスイ</t>
    </rPh>
    <rPh sb="610" eb="612">
      <t>ショリ</t>
    </rPh>
    <rPh sb="612" eb="614">
      <t>ジンコウ</t>
    </rPh>
    <rPh sb="615" eb="617">
      <t>ドウコウ</t>
    </rPh>
    <rPh sb="618" eb="620">
      <t>チュウシ</t>
    </rPh>
    <rPh sb="627" eb="629">
      <t>テキセイ</t>
    </rPh>
    <rPh sb="630" eb="632">
      <t>シセツ</t>
    </rPh>
    <rPh sb="632" eb="634">
      <t>キボ</t>
    </rPh>
    <rPh sb="639" eb="6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</si>
</sst>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0.08</c:v>
                </c:pt>
                <c:pt idx="1">
                  <c:v>7.0000000000000007E-2</c:v>
                </c:pt>
                <c:pt idx="2">
                  <c:v>0.09</c:v>
                </c:pt>
                <c:pt idx="3">
                  <c:v>0.05</c:v>
                </c:pt>
                <c:pt idx="4">
                  <c:v>0.06</c:v>
                </c:pt>
              </c:numCache>
            </c:numRef>
          </c:val>
          <c:extLst>
            <c:ext xmlns:c16="http://schemas.microsoft.com/office/drawing/2014/chart" uri="{C3380CC4-5D6E-409C-BE32-E72D297353CC}">
              <c16:uniqueId val="{00000000-C768-4C39-A716-30F91E14AF4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C768-4C39-A716-30F91E14AF4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65</c:v>
                </c:pt>
                <c:pt idx="1">
                  <c:v>66.650000000000006</c:v>
                </c:pt>
                <c:pt idx="2">
                  <c:v>62.77</c:v>
                </c:pt>
                <c:pt idx="3">
                  <c:v>66.650000000000006</c:v>
                </c:pt>
                <c:pt idx="4">
                  <c:v>65.06</c:v>
                </c:pt>
              </c:numCache>
            </c:numRef>
          </c:val>
          <c:extLst>
            <c:ext xmlns:c16="http://schemas.microsoft.com/office/drawing/2014/chart" uri="{C3380CC4-5D6E-409C-BE32-E72D297353CC}">
              <c16:uniqueId val="{00000000-FFC1-412D-8CF0-281DB659D6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FFC1-412D-8CF0-281DB659D6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c:v>
                </c:pt>
                <c:pt idx="1">
                  <c:v>94.14</c:v>
                </c:pt>
                <c:pt idx="2">
                  <c:v>94.3</c:v>
                </c:pt>
                <c:pt idx="3">
                  <c:v>94.31</c:v>
                </c:pt>
                <c:pt idx="4">
                  <c:v>94.41</c:v>
                </c:pt>
              </c:numCache>
            </c:numRef>
          </c:val>
          <c:extLst>
            <c:ext xmlns:c16="http://schemas.microsoft.com/office/drawing/2014/chart" uri="{C3380CC4-5D6E-409C-BE32-E72D297353CC}">
              <c16:uniqueId val="{00000000-6517-48DF-9F81-3DAF8DC698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6517-48DF-9F81-3DAF8DC698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101.6</c:v>
                </c:pt>
                <c:pt idx="1">
                  <c:v>101.49</c:v>
                </c:pt>
                <c:pt idx="2">
                  <c:v>100.64</c:v>
                </c:pt>
                <c:pt idx="3">
                  <c:v>100.72</c:v>
                </c:pt>
                <c:pt idx="4">
                  <c:v>100.44</c:v>
                </c:pt>
              </c:numCache>
            </c:numRef>
          </c:val>
          <c:extLst>
            <c:ext xmlns:c16="http://schemas.microsoft.com/office/drawing/2014/chart" uri="{C3380CC4-5D6E-409C-BE32-E72D297353CC}">
              <c16:uniqueId val="{00000000-E3E8-41B1-BEA1-1A9A674061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E3E8-41B1-BEA1-1A9A674061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8.67</c:v>
                </c:pt>
                <c:pt idx="1">
                  <c:v>12.24</c:v>
                </c:pt>
                <c:pt idx="2">
                  <c:v>15.76</c:v>
                </c:pt>
                <c:pt idx="3">
                  <c:v>19.25</c:v>
                </c:pt>
                <c:pt idx="4">
                  <c:v>22.29</c:v>
                </c:pt>
              </c:numCache>
            </c:numRef>
          </c:val>
          <c:extLst>
            <c:ext xmlns:c16="http://schemas.microsoft.com/office/drawing/2014/chart" uri="{C3380CC4-5D6E-409C-BE32-E72D297353CC}">
              <c16:uniqueId val="{00000000-EC9D-4FDC-9ED9-4EB4C10633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EC9D-4FDC-9ED9-4EB4C10633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3.89</c:v>
                </c:pt>
                <c:pt idx="1">
                  <c:v>4.03</c:v>
                </c:pt>
                <c:pt idx="2">
                  <c:v>4.26</c:v>
                </c:pt>
                <c:pt idx="3">
                  <c:v>4.6900000000000004</c:v>
                </c:pt>
                <c:pt idx="4">
                  <c:v>4.9800000000000004</c:v>
                </c:pt>
              </c:numCache>
            </c:numRef>
          </c:val>
          <c:extLst>
            <c:ext xmlns:c16="http://schemas.microsoft.com/office/drawing/2014/chart" uri="{C3380CC4-5D6E-409C-BE32-E72D297353CC}">
              <c16:uniqueId val="{00000000-7565-4543-85CE-B03DBD0ABF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7565-4543-85CE-B03DBD0ABF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9-4D8F-9419-C654DAECD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6AB9-4D8F-9419-C654DAECD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48</c:v>
                </c:pt>
                <c:pt idx="1">
                  <c:v>53.65</c:v>
                </c:pt>
                <c:pt idx="2">
                  <c:v>51.28</c:v>
                </c:pt>
                <c:pt idx="3">
                  <c:v>50.01</c:v>
                </c:pt>
                <c:pt idx="4">
                  <c:v>51.39</c:v>
                </c:pt>
              </c:numCache>
            </c:numRef>
          </c:val>
          <c:extLst>
            <c:ext xmlns:c16="http://schemas.microsoft.com/office/drawing/2014/chart" uri="{C3380CC4-5D6E-409C-BE32-E72D297353CC}">
              <c16:uniqueId val="{00000000-C1C7-49B9-BF3F-8F5E46E248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1C7-49B9-BF3F-8F5E46E248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645.80999999999995</c:v>
                </c:pt>
                <c:pt idx="1">
                  <c:v>729.91</c:v>
                </c:pt>
                <c:pt idx="2">
                  <c:v>715.06</c:v>
                </c:pt>
                <c:pt idx="3">
                  <c:v>745.16</c:v>
                </c:pt>
                <c:pt idx="4">
                  <c:v>803.27</c:v>
                </c:pt>
              </c:numCache>
            </c:numRef>
          </c:val>
          <c:extLst>
            <c:ext xmlns:c16="http://schemas.microsoft.com/office/drawing/2014/chart" uri="{C3380CC4-5D6E-409C-BE32-E72D297353CC}">
              <c16:uniqueId val="{00000000-D06B-4308-85E7-A7B032F20E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D06B-4308-85E7-A7B032F20E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99.14</c:v>
                </c:pt>
                <c:pt idx="1">
                  <c:v>99.53</c:v>
                </c:pt>
                <c:pt idx="2">
                  <c:v>100</c:v>
                </c:pt>
                <c:pt idx="3">
                  <c:v>98.71</c:v>
                </c:pt>
                <c:pt idx="4">
                  <c:v>98.47</c:v>
                </c:pt>
              </c:numCache>
            </c:numRef>
          </c:val>
          <c:extLst>
            <c:ext xmlns:c16="http://schemas.microsoft.com/office/drawing/2014/chart" uri="{C3380CC4-5D6E-409C-BE32-E72D297353CC}">
              <c16:uniqueId val="{00000000-E254-4C6D-B6BB-616A7124EB6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E254-4C6D-B6BB-616A7124EB6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158.24</c:v>
                </c:pt>
                <c:pt idx="1">
                  <c:v>156.96</c:v>
                </c:pt>
                <c:pt idx="2">
                  <c:v>156.13999999999999</c:v>
                </c:pt>
                <c:pt idx="3">
                  <c:v>167.98</c:v>
                </c:pt>
                <c:pt idx="4">
                  <c:v>172.39</c:v>
                </c:pt>
              </c:numCache>
            </c:numRef>
          </c:val>
          <c:extLst>
            <c:ext xmlns:c16="http://schemas.microsoft.com/office/drawing/2014/chart" uri="{C3380CC4-5D6E-409C-BE32-E72D297353CC}">
              <c16:uniqueId val="{00000000-5824-4A5D-9C99-63CA68086D1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5824-4A5D-9C99-63CA68086D1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5" zoomScale="85" zoomScaleNormal="85" workbookViewId="0">
      <selection activeCell="BH36" sqref="BG35: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153532</v>
      </c>
      <c r="AM8" s="42"/>
      <c r="AN8" s="42"/>
      <c r="AO8" s="42"/>
      <c r="AP8" s="42"/>
      <c r="AQ8" s="42"/>
      <c r="AR8" s="42"/>
      <c r="AS8" s="42"/>
      <c r="AT8" s="35">
        <f>データ!T6</f>
        <v>419.21</v>
      </c>
      <c r="AU8" s="35"/>
      <c r="AV8" s="35"/>
      <c r="AW8" s="35"/>
      <c r="AX8" s="35"/>
      <c r="AY8" s="35"/>
      <c r="AZ8" s="35"/>
      <c r="BA8" s="35"/>
      <c r="BB8" s="35">
        <f>データ!U6</f>
        <v>366.24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62.48</v>
      </c>
      <c r="J10" s="35"/>
      <c r="K10" s="35"/>
      <c r="L10" s="35"/>
      <c r="M10" s="35"/>
      <c r="N10" s="35"/>
      <c r="O10" s="35"/>
      <c r="P10" s="35">
        <f>データ!P6</f>
        <v>59.47</v>
      </c>
      <c r="Q10" s="35"/>
      <c r="R10" s="35"/>
      <c r="S10" s="35"/>
      <c r="T10" s="35"/>
      <c r="U10" s="35"/>
      <c r="V10" s="35"/>
      <c r="W10" s="35">
        <f>データ!Q6</f>
        <v>61.76</v>
      </c>
      <c r="X10" s="35"/>
      <c r="Y10" s="35"/>
      <c r="Z10" s="35"/>
      <c r="AA10" s="35"/>
      <c r="AB10" s="35"/>
      <c r="AC10" s="35"/>
      <c r="AD10" s="42">
        <f>データ!R6</f>
        <v>3046</v>
      </c>
      <c r="AE10" s="42"/>
      <c r="AF10" s="42"/>
      <c r="AG10" s="42"/>
      <c r="AH10" s="42"/>
      <c r="AI10" s="42"/>
      <c r="AJ10" s="42"/>
      <c r="AK10" s="2"/>
      <c r="AL10" s="42">
        <f>データ!V6</f>
        <v>90710</v>
      </c>
      <c r="AM10" s="42"/>
      <c r="AN10" s="42"/>
      <c r="AO10" s="42"/>
      <c r="AP10" s="42"/>
      <c r="AQ10" s="42"/>
      <c r="AR10" s="42"/>
      <c r="AS10" s="42"/>
      <c r="AT10" s="35">
        <f>データ!W6</f>
        <v>22.99</v>
      </c>
      <c r="AU10" s="35"/>
      <c r="AV10" s="35"/>
      <c r="AW10" s="35"/>
      <c r="AX10" s="35"/>
      <c r="AY10" s="35"/>
      <c r="AZ10" s="35"/>
      <c r="BA10" s="35"/>
      <c r="BB10" s="35">
        <f>データ!X6</f>
        <v>3945.63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112</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113</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Yv99elC15ytox2mzz+XmGyoq6FQr6fA2z46bQgeJv5P3EwZL3Y6IA4v0iXQpEBdZuviuxbLRbx6BYclHYWT+JA==" saltValue="w1e3ReMbjT3EHdFTiNcQi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382027</v>
      </c>
      <c r="D6" s="19">
        <f t="shared" si="3"/>
        <v>46</v>
      </c>
      <c r="E6" s="19">
        <f t="shared" si="3"/>
        <v>17</v>
      </c>
      <c r="F6" s="19">
        <f t="shared" si="3"/>
        <v>1</v>
      </c>
      <c r="G6" s="19">
        <f t="shared" si="3"/>
        <v>0</v>
      </c>
      <c r="H6" s="19" t="str">
        <f t="shared" si="3"/>
        <v>愛媛県　今治市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62.48</v>
      </c>
      <c r="P6" s="20">
        <f t="shared" si="3"/>
        <v>59.47</v>
      </c>
      <c r="Q6" s="20">
        <f t="shared" si="3"/>
        <v>61.76</v>
      </c>
      <c r="R6" s="20">
        <f t="shared" si="3"/>
        <v>3046</v>
      </c>
      <c r="S6" s="20">
        <f t="shared" si="3"/>
        <v>153532</v>
      </c>
      <c r="T6" s="20">
        <f t="shared" si="3"/>
        <v>419.21</v>
      </c>
      <c r="U6" s="20">
        <f t="shared" si="3"/>
        <v>366.24</v>
      </c>
      <c r="V6" s="20">
        <f t="shared" si="3"/>
        <v>90710</v>
      </c>
      <c r="W6" s="20">
        <f t="shared" si="3"/>
        <v>22.99</v>
      </c>
      <c r="X6" s="20">
        <f t="shared" si="3"/>
        <v>3945.63</v>
      </c>
      <c r="Y6" s="21">
        <f>IF(Y7="",NA(),Y7)</f>
        <v>101.6</v>
      </c>
      <c r="Z6" s="21">
        <f t="shared" ref="Z6:AH6" si="4">IF(Z7="",NA(),Z7)</f>
        <v>101.49</v>
      </c>
      <c r="AA6" s="21">
        <f t="shared" si="4"/>
        <v>100.64</v>
      </c>
      <c r="AB6" s="21">
        <f t="shared" si="4"/>
        <v>100.72</v>
      </c>
      <c r="AC6" s="21">
        <f t="shared" si="4"/>
        <v>100.44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48</v>
      </c>
      <c r="AV6" s="21">
        <f t="shared" ref="AV6:BD6" si="6">IF(AV7="",NA(),AV7)</f>
        <v>53.65</v>
      </c>
      <c r="AW6" s="21">
        <f t="shared" si="6"/>
        <v>51.28</v>
      </c>
      <c r="AX6" s="21">
        <f t="shared" si="6"/>
        <v>50.01</v>
      </c>
      <c r="AY6" s="21">
        <f t="shared" si="6"/>
        <v>51.39</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645.80999999999995</v>
      </c>
      <c r="BG6" s="21">
        <f t="shared" ref="BG6:BO6" si="7">IF(BG7="",NA(),BG7)</f>
        <v>729.91</v>
      </c>
      <c r="BH6" s="21">
        <f t="shared" si="7"/>
        <v>715.06</v>
      </c>
      <c r="BI6" s="21">
        <f t="shared" si="7"/>
        <v>745.16</v>
      </c>
      <c r="BJ6" s="21">
        <f t="shared" si="7"/>
        <v>803.27</v>
      </c>
      <c r="BK6" s="21">
        <f t="shared" si="7"/>
        <v>799.41</v>
      </c>
      <c r="BL6" s="21">
        <f t="shared" si="7"/>
        <v>820.36</v>
      </c>
      <c r="BM6" s="21">
        <f t="shared" si="7"/>
        <v>847.44</v>
      </c>
      <c r="BN6" s="21">
        <f t="shared" si="7"/>
        <v>857.88</v>
      </c>
      <c r="BO6" s="21">
        <f t="shared" si="7"/>
        <v>825.1</v>
      </c>
      <c r="BP6" s="20" t="str">
        <f>IF(BP7="","",IF(BP7="-","【-】","【"&amp;SUBSTITUTE(TEXT(BP7,"#,##0.00"),"-","△")&amp;"】"))</f>
        <v>【669.11】</v>
      </c>
      <c r="BQ6" s="21">
        <f>IF(BQ7="",NA(),BQ7)</f>
        <v>99.14</v>
      </c>
      <c r="BR6" s="21">
        <f t="shared" ref="BR6:BZ6" si="8">IF(BR7="",NA(),BR7)</f>
        <v>99.53</v>
      </c>
      <c r="BS6" s="21">
        <f t="shared" si="8"/>
        <v>100</v>
      </c>
      <c r="BT6" s="21">
        <f t="shared" si="8"/>
        <v>98.71</v>
      </c>
      <c r="BU6" s="21">
        <f t="shared" si="8"/>
        <v>98.47</v>
      </c>
      <c r="BV6" s="21">
        <f t="shared" si="8"/>
        <v>96.54</v>
      </c>
      <c r="BW6" s="21">
        <f t="shared" si="8"/>
        <v>95.4</v>
      </c>
      <c r="BX6" s="21">
        <f t="shared" si="8"/>
        <v>94.69</v>
      </c>
      <c r="BY6" s="21">
        <f t="shared" si="8"/>
        <v>94.97</v>
      </c>
      <c r="BZ6" s="21">
        <f t="shared" si="8"/>
        <v>97.07</v>
      </c>
      <c r="CA6" s="20" t="str">
        <f>IF(CA7="","",IF(CA7="-","【-】","【"&amp;SUBSTITUTE(TEXT(CA7,"#,##0.00"),"-","△")&amp;"】"))</f>
        <v>【99.73】</v>
      </c>
      <c r="CB6" s="21">
        <f>IF(CB7="",NA(),CB7)</f>
        <v>158.24</v>
      </c>
      <c r="CC6" s="21">
        <f t="shared" ref="CC6:CK6" si="9">IF(CC7="",NA(),CC7)</f>
        <v>156.96</v>
      </c>
      <c r="CD6" s="21">
        <f t="shared" si="9"/>
        <v>156.13999999999999</v>
      </c>
      <c r="CE6" s="21">
        <f t="shared" si="9"/>
        <v>167.98</v>
      </c>
      <c r="CF6" s="21">
        <f t="shared" si="9"/>
        <v>172.39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65</v>
      </c>
      <c r="CN6" s="21">
        <f t="shared" ref="CN6:CV6" si="10">IF(CN7="",NA(),CN7)</f>
        <v>66.650000000000006</v>
      </c>
      <c r="CO6" s="21">
        <f t="shared" si="10"/>
        <v>62.77</v>
      </c>
      <c r="CP6" s="21">
        <f t="shared" si="10"/>
        <v>66.650000000000006</v>
      </c>
      <c r="CQ6" s="21">
        <f t="shared" si="10"/>
        <v>65.06</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93.9</v>
      </c>
      <c r="CY6" s="21">
        <f t="shared" ref="CY6:DG6" si="11">IF(CY7="",NA(),CY7)</f>
        <v>94.14</v>
      </c>
      <c r="CZ6" s="21">
        <f t="shared" si="11"/>
        <v>94.3</v>
      </c>
      <c r="DA6" s="21">
        <f t="shared" si="11"/>
        <v>94.31</v>
      </c>
      <c r="DB6" s="21">
        <f t="shared" si="11"/>
        <v>94.41</v>
      </c>
      <c r="DC6" s="21">
        <f t="shared" si="11"/>
        <v>92.3</v>
      </c>
      <c r="DD6" s="21">
        <f t="shared" si="11"/>
        <v>92.55</v>
      </c>
      <c r="DE6" s="21">
        <f t="shared" si="11"/>
        <v>92.62</v>
      </c>
      <c r="DF6" s="21">
        <f t="shared" si="11"/>
        <v>92.72</v>
      </c>
      <c r="DG6" s="21">
        <f t="shared" si="11"/>
        <v>92.88</v>
      </c>
      <c r="DH6" s="20" t="str">
        <f>IF(DH7="","",IF(DH7="-","【-】","【"&amp;SUBSTITUTE(TEXT(DH7,"#,##0.00"),"-","△")&amp;"】"))</f>
        <v>【95.72】</v>
      </c>
      <c r="DI6" s="21">
        <f>IF(DI7="",NA(),DI7)</f>
        <v>8.67</v>
      </c>
      <c r="DJ6" s="21">
        <f t="shared" ref="DJ6:DR6" si="12">IF(DJ7="",NA(),DJ7)</f>
        <v>12.24</v>
      </c>
      <c r="DK6" s="21">
        <f t="shared" si="12"/>
        <v>15.76</v>
      </c>
      <c r="DL6" s="21">
        <f t="shared" si="12"/>
        <v>19.25</v>
      </c>
      <c r="DM6" s="21">
        <f t="shared" si="12"/>
        <v>22.29</v>
      </c>
      <c r="DN6" s="21">
        <f t="shared" si="12"/>
        <v>25.61</v>
      </c>
      <c r="DO6" s="21">
        <f t="shared" si="12"/>
        <v>26.13</v>
      </c>
      <c r="DP6" s="21">
        <f t="shared" si="12"/>
        <v>26.36</v>
      </c>
      <c r="DQ6" s="21">
        <f t="shared" si="12"/>
        <v>23.79</v>
      </c>
      <c r="DR6" s="21">
        <f t="shared" si="12"/>
        <v>25.66</v>
      </c>
      <c r="DS6" s="20" t="str">
        <f>IF(DS7="","",IF(DS7="-","【-】","【"&amp;SUBSTITUTE(TEXT(DS7,"#,##0.00"),"-","△")&amp;"】"))</f>
        <v>【38.17】</v>
      </c>
      <c r="DT6" s="21">
        <f>IF(DT7="",NA(),DT7)</f>
        <v>3.89</v>
      </c>
      <c r="DU6" s="21">
        <f t="shared" ref="DU6:EC6" si="13">IF(DU7="",NA(),DU7)</f>
        <v>4.03</v>
      </c>
      <c r="DV6" s="21">
        <f t="shared" si="13"/>
        <v>4.26</v>
      </c>
      <c r="DW6" s="21">
        <f t="shared" si="13"/>
        <v>4.6900000000000004</v>
      </c>
      <c r="DX6" s="21">
        <f t="shared" si="13"/>
        <v>4.9800000000000004</v>
      </c>
      <c r="DY6" s="21">
        <f t="shared" si="13"/>
        <v>1.07</v>
      </c>
      <c r="DZ6" s="21">
        <f t="shared" si="13"/>
        <v>1.03</v>
      </c>
      <c r="EA6" s="21">
        <f t="shared" si="13"/>
        <v>1.43</v>
      </c>
      <c r="EB6" s="21">
        <f t="shared" si="13"/>
        <v>1.22</v>
      </c>
      <c r="EC6" s="21">
        <f t="shared" si="13"/>
        <v>1.61</v>
      </c>
      <c r="ED6" s="20" t="str">
        <f>IF(ED7="","",IF(ED7="-","【-】","【"&amp;SUBSTITUTE(TEXT(ED7,"#,##0.00"),"-","△")&amp;"】"))</f>
        <v>【6.54】</v>
      </c>
      <c r="EE6" s="21">
        <f>IF(EE7="",NA(),EE7)</f>
        <v>0.08</v>
      </c>
      <c r="EF6" s="21">
        <f t="shared" ref="EF6:EN6" si="14">IF(EF7="",NA(),EF7)</f>
        <v>7.0000000000000007E-2</v>
      </c>
      <c r="EG6" s="21">
        <f t="shared" si="14"/>
        <v>0.09</v>
      </c>
      <c r="EH6" s="21">
        <f t="shared" si="14"/>
        <v>0.05</v>
      </c>
      <c r="EI6" s="21">
        <f t="shared" si="14"/>
        <v>0.06</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382027</v>
      </c>
      <c r="D7" s="23">
        <v>46</v>
      </c>
      <c r="E7" s="23">
        <v>17</v>
      </c>
      <c r="F7" s="23">
        <v>1</v>
      </c>
      <c r="G7" s="23">
        <v>0</v>
      </c>
      <c r="H7" s="23" t="s">
        <v>95</v>
      </c>
      <c r="I7" s="23" t="s">
        <v>96</v>
      </c>
      <c r="J7" s="23" t="s">
        <v>97</v>
      </c>
      <c r="K7" s="23" t="s">
        <v>98</v>
      </c>
      <c r="L7" s="23" t="s">
        <v>99</v>
      </c>
      <c r="M7" s="23" t="s">
        <v>100</v>
      </c>
      <c r="N7" s="24" t="s">
        <v>101</v>
      </c>
      <c r="O7" s="24">
        <v>62.48</v>
      </c>
      <c r="P7" s="24">
        <v>59.47</v>
      </c>
      <c r="Q7" s="24">
        <v>61.76</v>
      </c>
      <c r="R7" s="24">
        <v>3046</v>
      </c>
      <c r="S7" s="24">
        <v>153532</v>
      </c>
      <c r="T7" s="24">
        <v>419.21</v>
      </c>
      <c r="U7" s="24">
        <v>366.24</v>
      </c>
      <c r="V7" s="24">
        <v>90710</v>
      </c>
      <c r="W7" s="24">
        <v>22.99</v>
      </c>
      <c r="X7" s="24">
        <v>3945.63</v>
      </c>
      <c r="Y7" s="24">
        <v>101.6</v>
      </c>
      <c r="Z7" s="24">
        <v>101.49</v>
      </c>
      <c r="AA7" s="24">
        <v>100.64</v>
      </c>
      <c r="AB7" s="24">
        <v>100.72</v>
      </c>
      <c r="AC7" s="24">
        <v>100.44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48</v>
      </c>
      <c r="AV7" s="24">
        <v>53.65</v>
      </c>
      <c r="AW7" s="24">
        <v>51.28</v>
      </c>
      <c r="AX7" s="24">
        <v>50.01</v>
      </c>
      <c r="AY7" s="24">
        <v>51.39</v>
      </c>
      <c r="AZ7" s="24">
        <v>78.45</v>
      </c>
      <c r="BA7" s="24">
        <v>76.31</v>
      </c>
      <c r="BB7" s="24">
        <v>68.180000000000007</v>
      </c>
      <c r="BC7" s="24">
        <v>67.930000000000007</v>
      </c>
      <c r="BD7" s="24">
        <v>68.53</v>
      </c>
      <c r="BE7" s="24">
        <v>71.39</v>
      </c>
      <c r="BF7" s="24">
        <v>645.80999999999995</v>
      </c>
      <c r="BG7" s="24">
        <v>729.91</v>
      </c>
      <c r="BH7" s="24">
        <v>715.06</v>
      </c>
      <c r="BI7" s="24">
        <v>745.16</v>
      </c>
      <c r="BJ7" s="24">
        <v>803.27</v>
      </c>
      <c r="BK7" s="24">
        <v>799.41</v>
      </c>
      <c r="BL7" s="24">
        <v>820.36</v>
      </c>
      <c r="BM7" s="24">
        <v>847.44</v>
      </c>
      <c r="BN7" s="24">
        <v>857.88</v>
      </c>
      <c r="BO7" s="24">
        <v>825.1</v>
      </c>
      <c r="BP7" s="24">
        <v>669.11</v>
      </c>
      <c r="BQ7" s="24">
        <v>99.14</v>
      </c>
      <c r="BR7" s="24">
        <v>99.53</v>
      </c>
      <c r="BS7" s="24">
        <v>100</v>
      </c>
      <c r="BT7" s="24">
        <v>98.71</v>
      </c>
      <c r="BU7" s="24">
        <v>98.47</v>
      </c>
      <c r="BV7" s="24">
        <v>96.54</v>
      </c>
      <c r="BW7" s="24">
        <v>95.4</v>
      </c>
      <c r="BX7" s="24">
        <v>94.69</v>
      </c>
      <c r="BY7" s="24">
        <v>94.97</v>
      </c>
      <c r="BZ7" s="24">
        <v>97.07</v>
      </c>
      <c r="CA7" s="24">
        <v>99.73</v>
      </c>
      <c r="CB7" s="24">
        <v>158.24</v>
      </c>
      <c r="CC7" s="24">
        <v>156.96</v>
      </c>
      <c r="CD7" s="24">
        <v>156.13999999999999</v>
      </c>
      <c r="CE7" s="24">
        <v>167.98</v>
      </c>
      <c r="CF7" s="24">
        <v>172.39</v>
      </c>
      <c r="CG7" s="24">
        <v>162.81</v>
      </c>
      <c r="CH7" s="24">
        <v>163.19999999999999</v>
      </c>
      <c r="CI7" s="24">
        <v>159.78</v>
      </c>
      <c r="CJ7" s="24">
        <v>159.49</v>
      </c>
      <c r="CK7" s="24">
        <v>157.81</v>
      </c>
      <c r="CL7" s="24">
        <v>134.97999999999999</v>
      </c>
      <c r="CM7" s="24">
        <v>65</v>
      </c>
      <c r="CN7" s="24">
        <v>66.650000000000006</v>
      </c>
      <c r="CO7" s="24">
        <v>62.77</v>
      </c>
      <c r="CP7" s="24">
        <v>66.650000000000006</v>
      </c>
      <c r="CQ7" s="24">
        <v>65.06</v>
      </c>
      <c r="CR7" s="24">
        <v>64.959999999999994</v>
      </c>
      <c r="CS7" s="24">
        <v>65.040000000000006</v>
      </c>
      <c r="CT7" s="24">
        <v>68.31</v>
      </c>
      <c r="CU7" s="24">
        <v>65.28</v>
      </c>
      <c r="CV7" s="24">
        <v>64.92</v>
      </c>
      <c r="CW7" s="24">
        <v>59.99</v>
      </c>
      <c r="CX7" s="24">
        <v>93.9</v>
      </c>
      <c r="CY7" s="24">
        <v>94.14</v>
      </c>
      <c r="CZ7" s="24">
        <v>94.3</v>
      </c>
      <c r="DA7" s="24">
        <v>94.31</v>
      </c>
      <c r="DB7" s="24">
        <v>94.41</v>
      </c>
      <c r="DC7" s="24">
        <v>92.3</v>
      </c>
      <c r="DD7" s="24">
        <v>92.55</v>
      </c>
      <c r="DE7" s="24">
        <v>92.62</v>
      </c>
      <c r="DF7" s="24">
        <v>92.72</v>
      </c>
      <c r="DG7" s="24">
        <v>92.88</v>
      </c>
      <c r="DH7" s="24">
        <v>95.72</v>
      </c>
      <c r="DI7" s="24">
        <v>8.67</v>
      </c>
      <c r="DJ7" s="24">
        <v>12.24</v>
      </c>
      <c r="DK7" s="24">
        <v>15.76</v>
      </c>
      <c r="DL7" s="24">
        <v>19.25</v>
      </c>
      <c r="DM7" s="24">
        <v>22.29</v>
      </c>
      <c r="DN7" s="24">
        <v>25.61</v>
      </c>
      <c r="DO7" s="24">
        <v>26.13</v>
      </c>
      <c r="DP7" s="24">
        <v>26.36</v>
      </c>
      <c r="DQ7" s="24">
        <v>23.79</v>
      </c>
      <c r="DR7" s="24">
        <v>25.66</v>
      </c>
      <c r="DS7" s="24">
        <v>38.17</v>
      </c>
      <c r="DT7" s="24">
        <v>3.89</v>
      </c>
      <c r="DU7" s="24">
        <v>4.03</v>
      </c>
      <c r="DV7" s="24">
        <v>4.26</v>
      </c>
      <c r="DW7" s="24">
        <v>4.6900000000000004</v>
      </c>
      <c r="DX7" s="24">
        <v>4.9800000000000004</v>
      </c>
      <c r="DY7" s="24">
        <v>1.07</v>
      </c>
      <c r="DZ7" s="24">
        <v>1.03</v>
      </c>
      <c r="EA7" s="24">
        <v>1.43</v>
      </c>
      <c r="EB7" s="24">
        <v>1.22</v>
      </c>
      <c r="EC7" s="24">
        <v>1.61</v>
      </c>
      <c r="ED7" s="24">
        <v>6.54</v>
      </c>
      <c r="EE7" s="24">
        <v>0.08</v>
      </c>
      <c r="EF7" s="24">
        <v>7.0000000000000007E-2</v>
      </c>
      <c r="EG7" s="24">
        <v>0.09</v>
      </c>
      <c r="EH7" s="24">
        <v>0.05</v>
      </c>
      <c r="EI7" s="24">
        <v>0.06</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Administrator</cp:lastModifiedBy>
  <cp:lastPrinted>2023-03-21T23:41:03Z</cp:lastPrinted>
  <dcterms:created xsi:type="dcterms:W3CDTF">2023-01-12T23:34:28Z</dcterms:created>
  <dcterms:modified xsi:type="dcterms:W3CDTF">2023-03-21T23:41:05Z</dcterms:modified>
  <cp:category>
  </cp:category>
</cp:coreProperties>
</file>