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mv2fs1\財政課\財政課\zaiseika\公営企業\R04\R050301_【公表連絡】令和３年度決算に係る経営比較分析表の公表について\公表用\05_下水（法非適）\"/>
    </mc:Choice>
  </mc:AlternateContent>
  <workbookProtection workbookAlgorithmName="SHA-512" workbookHashValue="g6jxD+4XQCBDZcIAwy1mm3TRDOdt1Pp9VIZZLxORousq0iRew/ekkI7Tf7JkY2Gqy6qHb7DSwgJBO46ucWZM6A==" workbookSaltValue="kExcL2fTND3F9T8KXE95/Q==" workbookSpinCount="100000" lockStructure="1"/>
  <bookViews>
    <workbookView xWindow="0" yWindow="0" windowWidth="19200" windowHeight="1099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S6" i="5"/>
  <c r="R6" i="5"/>
  <c r="Q6" i="5"/>
  <c r="W10" i="4" s="1"/>
  <c r="P6" i="5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H86" i="4"/>
  <c r="E86" i="4"/>
  <c r="AT10" i="4"/>
  <c r="AL10" i="4"/>
  <c r="AD10" i="4"/>
  <c r="P10" i="4"/>
  <c r="I10" i="4"/>
  <c r="B10" i="4"/>
  <c r="BB8" i="4"/>
  <c r="AT8" i="4"/>
  <c r="AL8" i="4"/>
  <c r="P8" i="4"/>
  <c r="I8" i="4"/>
</calcChain>
</file>

<file path=xl/sharedStrings.xml><?xml version="1.0" encoding="utf-8"?>
<sst xmlns="http://schemas.openxmlformats.org/spreadsheetml/2006/main" count="247" uniqueCount="120">
  <si>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</si>
  <si>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</si>
  <si>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</si>
  <si>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</si>
  <si>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</si>
  <si>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</si>
  <si>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</si>
  <si>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</si>
  <si>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</si>
  <si>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</si>
  <si>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</si>
  <si>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</si>
  <si>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</si>
  <si>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</si>
  <si>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</si>
  <si>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</si>
  <si>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</si>
  <si>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</si>
  <si>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</si>
  <si>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</si>
  <si>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</si>
  <si>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</si>
  <si>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</si>
  <si>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</si>
  <si>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</si>
  <si>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</si>
  <si>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</si>
  <si>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</si>
  <si>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</si>
  <si>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</si>
  <si>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</si>
  <si>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</si>
  <si>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</si>
  <si>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</si>
  <si>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</si>
  <si>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</si>
  <si>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</si>
  <si>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</si>
  <si>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</si>
  <si>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</si>
  <si>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</si>
  <si>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</si>
  <si>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</si>
  <si>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</si>
  <si>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</si>
  <si>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</si>
  <si>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</si>
  <si>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</si>
  <si>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</si>
  <si>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</si>
  <si>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</si>
  <si>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</si>
  <si>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</si>
  <si>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</si>
  <si>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</si>
  <si>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</si>
  <si>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</si>
  <si>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</si>
  <si>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</si>
  <si>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</si>
  <si>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</si>
  <si>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</si>
  <si>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</si>
  <si>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</si>
  <si>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</si>
  <si>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</si>
  <si>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</si>
  <si>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</si>
  <si>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</si>
  <si>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</si>
  <si>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</si>
  <si>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</si>
  <si>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</si>
  <si>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</si>
  <si>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</si>
  <si>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</si>
  <si>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</si>
  <si>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</si>
  <si>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</si>
  <si>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</si>
  <si>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</si>
  <si>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</si>
  <si>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</si>
  <si>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</si>
  <si>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</si>
  <si>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</si>
  <si>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</si>
  <si>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</si>
  <si>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</si>
  <si>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</si>
  <si>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</si>
  <si>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</si>
  <si>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</si>
  <si>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</si>
  <si>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</si>
  <si>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</si>
  <si>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</si>
  <si>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</si>
  <si>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愛媛県　今治市</t>
  </si>
  <si>
    <t>法非適用</t>
  </si>
  <si>
    <t>下水道事業</t>
  </si>
  <si>
    <t>特定地域生活排水処理</t>
  </si>
  <si>
    <t>K2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</si>
  <si>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</si>
  <si>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</si>
  <si>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</si>
  <si>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</si>
  <si>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</si>
  <si>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</si>
  <si>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</si>
  <si>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</si>
  <si>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</si>
  <si>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</si>
  <si>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</si>
  <si>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</si>
  <si>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</si>
  <si>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</si>
  <si>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整備事業は完成しており、大規模な改修等も行っていないが、整備地区が島嶼部の小集落を中心とした過疎地域であるため、特に人口減少の影響を大きく受けている。
　①の収益的収支比率は99.77％で、使用料収入が微減したものの、地方債償還金も同様に減少したため、前年度とほぼ同率となった。
　⑤の経費回収率については、維持管理費の増加により3.07ポイント減少するとともに、⑥の汚水処理原価が類似団体と比較して高いことなどから、類似団体平均値と比べて大幅に低くなっている。
　人口減少や節水機器の普及、社会情勢の変化による上水道使用量の減少等により施設利用率は、類似団体平均値と比べて低くなっているが、水洗化率については、類似団体平均値と比べて高くなっている。</t>
    <rPh sb="102" eb="104">
      <t>ビゲン</t>
    </rPh>
    <rPh sb="110" eb="113">
      <t>チホウサイ</t>
    </rPh>
    <rPh sb="113" eb="116">
      <t>ショウカンキン</t>
    </rPh>
    <rPh sb="117" eb="119">
      <t>ドウヨウ</t>
    </rPh>
    <rPh sb="120" eb="122">
      <t>ゲンショウ</t>
    </rPh>
    <rPh sb="155" eb="157">
      <t>イジ</t>
    </rPh>
    <rPh sb="157" eb="160">
      <t>カンリヒ</t>
    </rPh>
    <rPh sb="161" eb="163">
      <t>ゾウカ</t>
    </rPh>
    <rPh sb="174" eb="176">
      <t>ゲンショウ</t>
    </rPh>
    <phoneticPr fontId="4"/>
  </si>
  <si>
    <t>　供用開始から15年が経過し、ブロアの故障があるが、修繕や取替で対応している。</t>
    <rPh sb="9" eb="10">
      <t>ネン</t>
    </rPh>
    <phoneticPr fontId="4"/>
  </si>
  <si>
    <t>　整備事業は完了しているため、地方債償還金については逓減することから、汚水処理費用についても逓減していくと考えている。
　また、資産の老朽化や人口減少等に伴う料金収入の減少に対応するため、策定した経営戦略に沿って、経営基盤強化と財政マネジメントの向上に努めるとともに、令和５年度から公営企業会計に移行することで、更なる経営の健全化を図っていく予定で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</si>
</sst>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75-41D9-9AAA-38221B98F4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75-41D9-9AAA-38221B98F4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19.64</c:v>
                </c:pt>
                <c:pt idx="1">
                  <c:v>17.86</c:v>
                </c:pt>
                <c:pt idx="2">
                  <c:v>17.86</c:v>
                </c:pt>
                <c:pt idx="3">
                  <c:v>16.07</c:v>
                </c:pt>
                <c:pt idx="4">
                  <c:v>16.07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2C-4D09-A297-003F8FD59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57.22</c:v>
                </c:pt>
                <c:pt idx="1">
                  <c:v>54.93</c:v>
                </c:pt>
                <c:pt idx="2">
                  <c:v>55.96</c:v>
                </c:pt>
                <c:pt idx="3">
                  <c:v>56.45</c:v>
                </c:pt>
                <c:pt idx="4">
                  <c:v>56.52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2C-4D09-A297-003F8FD59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98.18</c:v>
                </c:pt>
                <c:pt idx="1">
                  <c:v>98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64-4E0B-8DB4-27B024F14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67.290000000000006</c:v>
                </c:pt>
                <c:pt idx="1">
                  <c:v>65.569999999999993</c:v>
                </c:pt>
                <c:pt idx="2">
                  <c:v>60.12</c:v>
                </c:pt>
                <c:pt idx="3">
                  <c:v>54.99</c:v>
                </c:pt>
                <c:pt idx="4">
                  <c:v>88.43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64-4E0B-8DB4-27B024F14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61.96</c:v>
                </c:pt>
                <c:pt idx="1">
                  <c:v>63.63</c:v>
                </c:pt>
                <c:pt idx="2">
                  <c:v>100</c:v>
                </c:pt>
                <c:pt idx="3">
                  <c:v>99.79</c:v>
                </c:pt>
                <c:pt idx="4">
                  <c:v>99.77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04-4E26-96A4-C370F1F55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04-4E26-96A4-C370F1F55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52-4E6B-BFE7-406D1165FB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52-4E6B-BFE7-406D1165FB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33-4E89-9209-5C2E9EA48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3-4E89-9209-5C2E9EA48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7A-4078-A9B5-5E568C8CD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7A-4078-A9B5-5E568C8CD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8A-4CD4-B256-1A59A44E8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8A-4CD4-B256-1A59A44E8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0C-4BE9-9425-E9104EB4B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407.42</c:v>
                </c:pt>
                <c:pt idx="1">
                  <c:v>386.46</c:v>
                </c:pt>
                <c:pt idx="2">
                  <c:v>421.25</c:v>
                </c:pt>
                <c:pt idx="3">
                  <c:v>398.42</c:v>
                </c:pt>
                <c:pt idx="4">
                  <c:v>294.08999999999997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0C-4BE9-9425-E9104EB4B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18.05</c:v>
                </c:pt>
                <c:pt idx="1">
                  <c:v>14.99</c:v>
                </c:pt>
                <c:pt idx="2">
                  <c:v>16.559999999999999</c:v>
                </c:pt>
                <c:pt idx="3">
                  <c:v>18.059999999999999</c:v>
                </c:pt>
                <c:pt idx="4">
                  <c:v>14.99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6D-417B-AEBD-F1724443C0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57.08</c:v>
                </c:pt>
                <c:pt idx="1">
                  <c:v>55.85</c:v>
                </c:pt>
                <c:pt idx="2">
                  <c:v>53.23</c:v>
                </c:pt>
                <c:pt idx="3">
                  <c:v>50.7</c:v>
                </c:pt>
                <c:pt idx="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6D-417B-AEBD-F1724443C0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913.05</c:v>
                </c:pt>
                <c:pt idx="1">
                  <c:v>1117.71</c:v>
                </c:pt>
                <c:pt idx="2">
                  <c:v>1053.0899999999999</c:v>
                </c:pt>
                <c:pt idx="3">
                  <c:v>1112.01</c:v>
                </c:pt>
                <c:pt idx="4">
                  <c:v>1336.18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BA-4B56-A128-580640A8A1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286.86</c:v>
                </c:pt>
                <c:pt idx="1">
                  <c:v>287.91000000000003</c:v>
                </c:pt>
                <c:pt idx="2">
                  <c:v>283.3</c:v>
                </c:pt>
                <c:pt idx="3">
                  <c:v>289.81</c:v>
                </c:pt>
                <c:pt idx="4">
                  <c:v>282.70999999999998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BA-4B56-A128-580640A8A1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【310.14】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【286.17】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P49" zoomScaleNormal="100" workbookViewId="0">
      <selection activeCell="CA61" sqref="CA61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15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15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8" t="str">
        <f>データ!H6</f>
        <v>愛媛県　今治市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1" t="s">
        <v>1</v>
      </c>
      <c r="C7" s="51"/>
      <c r="D7" s="51"/>
      <c r="E7" s="51"/>
      <c r="F7" s="51"/>
      <c r="G7" s="51"/>
      <c r="H7" s="51"/>
      <c r="I7" s="51" t="s">
        <v>2</v>
      </c>
      <c r="J7" s="51"/>
      <c r="K7" s="51"/>
      <c r="L7" s="51"/>
      <c r="M7" s="51"/>
      <c r="N7" s="51"/>
      <c r="O7" s="51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3"/>
      <c r="AL7" s="51" t="s">
        <v>6</v>
      </c>
      <c r="AM7" s="51"/>
      <c r="AN7" s="51"/>
      <c r="AO7" s="51"/>
      <c r="AP7" s="51"/>
      <c r="AQ7" s="51"/>
      <c r="AR7" s="51"/>
      <c r="AS7" s="51"/>
      <c r="AT7" s="51" t="s">
        <v>7</v>
      </c>
      <c r="AU7" s="51"/>
      <c r="AV7" s="51"/>
      <c r="AW7" s="51"/>
      <c r="AX7" s="51"/>
      <c r="AY7" s="51"/>
      <c r="AZ7" s="51"/>
      <c r="BA7" s="51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15">
      <c r="A8" s="2"/>
      <c r="B8" s="65" t="str">
        <f>データ!I6</f>
        <v>法非適用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特定地域生活排水処理</v>
      </c>
      <c r="Q8" s="65"/>
      <c r="R8" s="65"/>
      <c r="S8" s="65"/>
      <c r="T8" s="65"/>
      <c r="U8" s="65"/>
      <c r="V8" s="65"/>
      <c r="W8" s="65" t="str">
        <f>データ!L6</f>
        <v>K2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45">
        <f>データ!S6</f>
        <v>153532</v>
      </c>
      <c r="AM8" s="45"/>
      <c r="AN8" s="45"/>
      <c r="AO8" s="45"/>
      <c r="AP8" s="45"/>
      <c r="AQ8" s="45"/>
      <c r="AR8" s="45"/>
      <c r="AS8" s="45"/>
      <c r="AT8" s="46">
        <f>データ!T6</f>
        <v>419.21</v>
      </c>
      <c r="AU8" s="46"/>
      <c r="AV8" s="46"/>
      <c r="AW8" s="46"/>
      <c r="AX8" s="46"/>
      <c r="AY8" s="46"/>
      <c r="AZ8" s="46"/>
      <c r="BA8" s="46"/>
      <c r="BB8" s="46">
        <f>データ!U6</f>
        <v>366.24</v>
      </c>
      <c r="BC8" s="46"/>
      <c r="BD8" s="46"/>
      <c r="BE8" s="46"/>
      <c r="BF8" s="46"/>
      <c r="BG8" s="46"/>
      <c r="BH8" s="46"/>
      <c r="BI8" s="46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15">
      <c r="A9" s="2"/>
      <c r="B9" s="51" t="s">
        <v>12</v>
      </c>
      <c r="C9" s="51"/>
      <c r="D9" s="51"/>
      <c r="E9" s="51"/>
      <c r="F9" s="51"/>
      <c r="G9" s="51"/>
      <c r="H9" s="51"/>
      <c r="I9" s="51" t="s">
        <v>13</v>
      </c>
      <c r="J9" s="51"/>
      <c r="K9" s="51"/>
      <c r="L9" s="51"/>
      <c r="M9" s="51"/>
      <c r="N9" s="51"/>
      <c r="O9" s="51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51" t="s">
        <v>16</v>
      </c>
      <c r="AE9" s="51"/>
      <c r="AF9" s="51"/>
      <c r="AG9" s="51"/>
      <c r="AH9" s="51"/>
      <c r="AI9" s="51"/>
      <c r="AJ9" s="51"/>
      <c r="AK9" s="3"/>
      <c r="AL9" s="51" t="s">
        <v>17</v>
      </c>
      <c r="AM9" s="51"/>
      <c r="AN9" s="51"/>
      <c r="AO9" s="51"/>
      <c r="AP9" s="51"/>
      <c r="AQ9" s="51"/>
      <c r="AR9" s="51"/>
      <c r="AS9" s="51"/>
      <c r="AT9" s="51" t="s">
        <v>18</v>
      </c>
      <c r="AU9" s="51"/>
      <c r="AV9" s="51"/>
      <c r="AW9" s="51"/>
      <c r="AX9" s="51"/>
      <c r="AY9" s="51"/>
      <c r="AZ9" s="51"/>
      <c r="BA9" s="51"/>
      <c r="BB9" s="51" t="s">
        <v>19</v>
      </c>
      <c r="BC9" s="51"/>
      <c r="BD9" s="51"/>
      <c r="BE9" s="51"/>
      <c r="BF9" s="51"/>
      <c r="BG9" s="51"/>
      <c r="BH9" s="51"/>
      <c r="BI9" s="51"/>
      <c r="BJ9" s="3"/>
      <c r="BK9" s="3"/>
      <c r="BL9" s="52" t="s">
        <v>20</v>
      </c>
      <c r="BM9" s="53"/>
      <c r="BN9" s="54" t="s">
        <v>21</v>
      </c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5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0.03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45">
        <f>データ!R6</f>
        <v>3046</v>
      </c>
      <c r="AE10" s="45"/>
      <c r="AF10" s="45"/>
      <c r="AG10" s="45"/>
      <c r="AH10" s="45"/>
      <c r="AI10" s="45"/>
      <c r="AJ10" s="45"/>
      <c r="AK10" s="2"/>
      <c r="AL10" s="45">
        <f>データ!V6</f>
        <v>43</v>
      </c>
      <c r="AM10" s="45"/>
      <c r="AN10" s="45"/>
      <c r="AO10" s="45"/>
      <c r="AP10" s="45"/>
      <c r="AQ10" s="45"/>
      <c r="AR10" s="45"/>
      <c r="AS10" s="45"/>
      <c r="AT10" s="46">
        <f>データ!W6</f>
        <v>0.02</v>
      </c>
      <c r="AU10" s="46"/>
      <c r="AV10" s="46"/>
      <c r="AW10" s="46"/>
      <c r="AX10" s="46"/>
      <c r="AY10" s="46"/>
      <c r="AZ10" s="46"/>
      <c r="BA10" s="46"/>
      <c r="BB10" s="46">
        <f>データ!X6</f>
        <v>2150</v>
      </c>
      <c r="BC10" s="46"/>
      <c r="BD10" s="46"/>
      <c r="BE10" s="46"/>
      <c r="BF10" s="46"/>
      <c r="BG10" s="46"/>
      <c r="BH10" s="46"/>
      <c r="BI10" s="46"/>
      <c r="BJ10" s="2"/>
      <c r="BK10" s="2"/>
      <c r="BL10" s="47" t="s">
        <v>22</v>
      </c>
      <c r="BM10" s="48"/>
      <c r="BN10" s="49" t="s">
        <v>23</v>
      </c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50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117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118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119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【310.14】</v>
      </c>
      <c r="I86" s="12" t="str">
        <f>データ!CA6</f>
        <v>【57.71】</v>
      </c>
      <c r="J86" s="12" t="str">
        <f>データ!CL6</f>
        <v>【286.17】</v>
      </c>
      <c r="K86" s="12" t="str">
        <f>データ!CW6</f>
        <v>【56.80】</v>
      </c>
      <c r="L86" s="12" t="str">
        <f>データ!DH6</f>
        <v>【83.38】</v>
      </c>
      <c r="M86" s="12" t="s">
        <v>44</v>
      </c>
      <c r="N86" s="12" t="s">
        <v>44</v>
      </c>
      <c r="O86" s="12" t="str">
        <f>データ!EO6</f>
        <v>【-】</v>
      </c>
    </row>
  </sheetData>
  <sheetProtection algorithmName="SHA-512" hashValue="BMgKLlB+DgwBgo39J/lZlcyytrWyVak6CwMzMvw57TvFVBbxxes2srxCND3QmlauasjDD62bQQj1es/C4OOeMA==" saltValue="EgrqIOZkZHzUW7vaSdCRng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AL10:AS10"/>
    <mergeCell ref="AT10:BA10"/>
    <mergeCell ref="BB10:BI10"/>
    <mergeCell ref="BL10:BM10"/>
    <mergeCell ref="BN10:BY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3" t="s">
        <v>54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55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56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57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58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59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60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61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62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63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64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65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66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67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68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15">
      <c r="A6" s="14" t="s">
        <v>97</v>
      </c>
      <c r="B6" s="19">
        <f>B7</f>
        <v>2021</v>
      </c>
      <c r="C6" s="19">
        <f t="shared" ref="C6:X6" si="3">C7</f>
        <v>382027</v>
      </c>
      <c r="D6" s="19">
        <f t="shared" si="3"/>
        <v>47</v>
      </c>
      <c r="E6" s="19">
        <f t="shared" si="3"/>
        <v>18</v>
      </c>
      <c r="F6" s="19">
        <f t="shared" si="3"/>
        <v>0</v>
      </c>
      <c r="G6" s="19">
        <f t="shared" si="3"/>
        <v>0</v>
      </c>
      <c r="H6" s="19" t="str">
        <f t="shared" si="3"/>
        <v>愛媛県　今治市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特定地域生活排水処理</v>
      </c>
      <c r="L6" s="19" t="str">
        <f t="shared" si="3"/>
        <v>K2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0.03</v>
      </c>
      <c r="Q6" s="20">
        <f t="shared" si="3"/>
        <v>100</v>
      </c>
      <c r="R6" s="20">
        <f t="shared" si="3"/>
        <v>3046</v>
      </c>
      <c r="S6" s="20">
        <f t="shared" si="3"/>
        <v>153532</v>
      </c>
      <c r="T6" s="20">
        <f t="shared" si="3"/>
        <v>419.21</v>
      </c>
      <c r="U6" s="20">
        <f t="shared" si="3"/>
        <v>366.24</v>
      </c>
      <c r="V6" s="20">
        <f t="shared" si="3"/>
        <v>43</v>
      </c>
      <c r="W6" s="20">
        <f t="shared" si="3"/>
        <v>0.02</v>
      </c>
      <c r="X6" s="20">
        <f t="shared" si="3"/>
        <v>2150</v>
      </c>
      <c r="Y6" s="21">
        <f>IF(Y7="",NA(),Y7)</f>
        <v>61.96</v>
      </c>
      <c r="Z6" s="21">
        <f t="shared" ref="Z6:AH6" si="4">IF(Z7="",NA(),Z7)</f>
        <v>63.63</v>
      </c>
      <c r="AA6" s="21">
        <f t="shared" si="4"/>
        <v>100</v>
      </c>
      <c r="AB6" s="21">
        <f t="shared" si="4"/>
        <v>99.79</v>
      </c>
      <c r="AC6" s="21">
        <f t="shared" si="4"/>
        <v>99.77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407.42</v>
      </c>
      <c r="BL6" s="21">
        <f t="shared" si="7"/>
        <v>386.46</v>
      </c>
      <c r="BM6" s="21">
        <f t="shared" si="7"/>
        <v>421.25</v>
      </c>
      <c r="BN6" s="21">
        <f t="shared" si="7"/>
        <v>398.42</v>
      </c>
      <c r="BO6" s="21">
        <f t="shared" si="7"/>
        <v>294.08999999999997</v>
      </c>
      <c r="BP6" s="20" t="str">
        <f>IF(BP7="","",IF(BP7="-","【-】","【"&amp;SUBSTITUTE(TEXT(BP7,"#,##0.00"),"-","△")&amp;"】"))</f>
        <v>【310.14】</v>
      </c>
      <c r="BQ6" s="21">
        <f>IF(BQ7="",NA(),BQ7)</f>
        <v>18.05</v>
      </c>
      <c r="BR6" s="21">
        <f t="shared" ref="BR6:BZ6" si="8">IF(BR7="",NA(),BR7)</f>
        <v>14.99</v>
      </c>
      <c r="BS6" s="21">
        <f t="shared" si="8"/>
        <v>16.559999999999999</v>
      </c>
      <c r="BT6" s="21">
        <f t="shared" si="8"/>
        <v>18.059999999999999</v>
      </c>
      <c r="BU6" s="21">
        <f t="shared" si="8"/>
        <v>14.99</v>
      </c>
      <c r="BV6" s="21">
        <f t="shared" si="8"/>
        <v>57.08</v>
      </c>
      <c r="BW6" s="21">
        <f t="shared" si="8"/>
        <v>55.85</v>
      </c>
      <c r="BX6" s="21">
        <f t="shared" si="8"/>
        <v>53.23</v>
      </c>
      <c r="BY6" s="21">
        <f t="shared" si="8"/>
        <v>50.7</v>
      </c>
      <c r="BZ6" s="21">
        <f t="shared" si="8"/>
        <v>60</v>
      </c>
      <c r="CA6" s="20" t="str">
        <f>IF(CA7="","",IF(CA7="-","【-】","【"&amp;SUBSTITUTE(TEXT(CA7,"#,##0.00"),"-","△")&amp;"】"))</f>
        <v>【57.71】</v>
      </c>
      <c r="CB6" s="21">
        <f>IF(CB7="",NA(),CB7)</f>
        <v>913.05</v>
      </c>
      <c r="CC6" s="21">
        <f t="shared" ref="CC6:CK6" si="9">IF(CC7="",NA(),CC7)</f>
        <v>1117.71</v>
      </c>
      <c r="CD6" s="21">
        <f t="shared" si="9"/>
        <v>1053.0899999999999</v>
      </c>
      <c r="CE6" s="21">
        <f t="shared" si="9"/>
        <v>1112.01</v>
      </c>
      <c r="CF6" s="21">
        <f t="shared" si="9"/>
        <v>1336.18</v>
      </c>
      <c r="CG6" s="21">
        <f t="shared" si="9"/>
        <v>286.86</v>
      </c>
      <c r="CH6" s="21">
        <f t="shared" si="9"/>
        <v>287.91000000000003</v>
      </c>
      <c r="CI6" s="21">
        <f t="shared" si="9"/>
        <v>283.3</v>
      </c>
      <c r="CJ6" s="21">
        <f t="shared" si="9"/>
        <v>289.81</v>
      </c>
      <c r="CK6" s="21">
        <f t="shared" si="9"/>
        <v>282.70999999999998</v>
      </c>
      <c r="CL6" s="20" t="str">
        <f>IF(CL7="","",IF(CL7="-","【-】","【"&amp;SUBSTITUTE(TEXT(CL7,"#,##0.00"),"-","△")&amp;"】"))</f>
        <v>【286.17】</v>
      </c>
      <c r="CM6" s="21">
        <f>IF(CM7="",NA(),CM7)</f>
        <v>19.64</v>
      </c>
      <c r="CN6" s="21">
        <f t="shared" ref="CN6:CV6" si="10">IF(CN7="",NA(),CN7)</f>
        <v>17.86</v>
      </c>
      <c r="CO6" s="21">
        <f t="shared" si="10"/>
        <v>17.86</v>
      </c>
      <c r="CP6" s="21">
        <f t="shared" si="10"/>
        <v>16.07</v>
      </c>
      <c r="CQ6" s="21">
        <f t="shared" si="10"/>
        <v>16.07</v>
      </c>
      <c r="CR6" s="21">
        <f t="shared" si="10"/>
        <v>57.22</v>
      </c>
      <c r="CS6" s="21">
        <f t="shared" si="10"/>
        <v>54.93</v>
      </c>
      <c r="CT6" s="21">
        <f t="shared" si="10"/>
        <v>55.96</v>
      </c>
      <c r="CU6" s="21">
        <f t="shared" si="10"/>
        <v>56.45</v>
      </c>
      <c r="CV6" s="21">
        <f t="shared" si="10"/>
        <v>56.52</v>
      </c>
      <c r="CW6" s="20" t="str">
        <f>IF(CW7="","",IF(CW7="-","【-】","【"&amp;SUBSTITUTE(TEXT(CW7,"#,##0.00"),"-","△")&amp;"】"))</f>
        <v>【56.80】</v>
      </c>
      <c r="CX6" s="21">
        <f>IF(CX7="",NA(),CX7)</f>
        <v>98.18</v>
      </c>
      <c r="CY6" s="21">
        <f t="shared" ref="CY6:DG6" si="11">IF(CY7="",NA(),CY7)</f>
        <v>98</v>
      </c>
      <c r="CZ6" s="21">
        <f t="shared" si="11"/>
        <v>100</v>
      </c>
      <c r="DA6" s="21">
        <f t="shared" si="11"/>
        <v>100</v>
      </c>
      <c r="DB6" s="21">
        <f t="shared" si="11"/>
        <v>100</v>
      </c>
      <c r="DC6" s="21">
        <f t="shared" si="11"/>
        <v>67.290000000000006</v>
      </c>
      <c r="DD6" s="21">
        <f t="shared" si="11"/>
        <v>65.569999999999993</v>
      </c>
      <c r="DE6" s="21">
        <f t="shared" si="11"/>
        <v>60.12</v>
      </c>
      <c r="DF6" s="21">
        <f t="shared" si="11"/>
        <v>54.99</v>
      </c>
      <c r="DG6" s="21">
        <f t="shared" si="11"/>
        <v>88.43</v>
      </c>
      <c r="DH6" s="20" t="str">
        <f>IF(DH7="","",IF(DH7="-","【-】","【"&amp;SUBSTITUTE(TEXT(DH7,"#,##0.00"),"-","△")&amp;"】"))</f>
        <v>【83.38】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1" t="str">
        <f t="shared" si="14"/>
        <v>-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 t="str">
        <f t="shared" si="14"/>
        <v>-</v>
      </c>
      <c r="EO6" s="20" t="str">
        <f>IF(EO7="","",IF(EO7="-","【-】","【"&amp;SUBSTITUTE(TEXT(EO7,"#,##0.00"),"-","△")&amp;"】"))</f>
        <v>【-】</v>
      </c>
    </row>
    <row r="7" spans="1:145" s="22" customFormat="1" x14ac:dyDescent="0.15">
      <c r="A7" s="14"/>
      <c r="B7" s="23">
        <v>2021</v>
      </c>
      <c r="C7" s="23">
        <v>382027</v>
      </c>
      <c r="D7" s="23">
        <v>47</v>
      </c>
      <c r="E7" s="23">
        <v>18</v>
      </c>
      <c r="F7" s="23">
        <v>0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0.03</v>
      </c>
      <c r="Q7" s="24">
        <v>100</v>
      </c>
      <c r="R7" s="24">
        <v>3046</v>
      </c>
      <c r="S7" s="24">
        <v>153532</v>
      </c>
      <c r="T7" s="24">
        <v>419.21</v>
      </c>
      <c r="U7" s="24">
        <v>366.24</v>
      </c>
      <c r="V7" s="24">
        <v>43</v>
      </c>
      <c r="W7" s="24">
        <v>0.02</v>
      </c>
      <c r="X7" s="24">
        <v>2150</v>
      </c>
      <c r="Y7" s="24">
        <v>61.96</v>
      </c>
      <c r="Z7" s="24">
        <v>63.63</v>
      </c>
      <c r="AA7" s="24">
        <v>100</v>
      </c>
      <c r="AB7" s="24">
        <v>99.79</v>
      </c>
      <c r="AC7" s="24">
        <v>99.77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0</v>
      </c>
      <c r="BH7" s="24">
        <v>0</v>
      </c>
      <c r="BI7" s="24">
        <v>0</v>
      </c>
      <c r="BJ7" s="24">
        <v>0</v>
      </c>
      <c r="BK7" s="24">
        <v>407.42</v>
      </c>
      <c r="BL7" s="24">
        <v>386.46</v>
      </c>
      <c r="BM7" s="24">
        <v>421.25</v>
      </c>
      <c r="BN7" s="24">
        <v>398.42</v>
      </c>
      <c r="BO7" s="24">
        <v>294.08999999999997</v>
      </c>
      <c r="BP7" s="24">
        <v>310.14</v>
      </c>
      <c r="BQ7" s="24">
        <v>18.05</v>
      </c>
      <c r="BR7" s="24">
        <v>14.99</v>
      </c>
      <c r="BS7" s="24">
        <v>16.559999999999999</v>
      </c>
      <c r="BT7" s="24">
        <v>18.059999999999999</v>
      </c>
      <c r="BU7" s="24">
        <v>14.99</v>
      </c>
      <c r="BV7" s="24">
        <v>57.08</v>
      </c>
      <c r="BW7" s="24">
        <v>55.85</v>
      </c>
      <c r="BX7" s="24">
        <v>53.23</v>
      </c>
      <c r="BY7" s="24">
        <v>50.7</v>
      </c>
      <c r="BZ7" s="24">
        <v>60</v>
      </c>
      <c r="CA7" s="24">
        <v>57.71</v>
      </c>
      <c r="CB7" s="24">
        <v>913.05</v>
      </c>
      <c r="CC7" s="24">
        <v>1117.71</v>
      </c>
      <c r="CD7" s="24">
        <v>1053.0899999999999</v>
      </c>
      <c r="CE7" s="24">
        <v>1112.01</v>
      </c>
      <c r="CF7" s="24">
        <v>1336.18</v>
      </c>
      <c r="CG7" s="24">
        <v>286.86</v>
      </c>
      <c r="CH7" s="24">
        <v>287.91000000000003</v>
      </c>
      <c r="CI7" s="24">
        <v>283.3</v>
      </c>
      <c r="CJ7" s="24">
        <v>289.81</v>
      </c>
      <c r="CK7" s="24">
        <v>282.70999999999998</v>
      </c>
      <c r="CL7" s="24">
        <v>286.17</v>
      </c>
      <c r="CM7" s="24">
        <v>19.64</v>
      </c>
      <c r="CN7" s="24">
        <v>17.86</v>
      </c>
      <c r="CO7" s="24">
        <v>17.86</v>
      </c>
      <c r="CP7" s="24">
        <v>16.07</v>
      </c>
      <c r="CQ7" s="24">
        <v>16.07</v>
      </c>
      <c r="CR7" s="24">
        <v>57.22</v>
      </c>
      <c r="CS7" s="24">
        <v>54.93</v>
      </c>
      <c r="CT7" s="24">
        <v>55.96</v>
      </c>
      <c r="CU7" s="24">
        <v>56.45</v>
      </c>
      <c r="CV7" s="24">
        <v>56.52</v>
      </c>
      <c r="CW7" s="24">
        <v>56.8</v>
      </c>
      <c r="CX7" s="24">
        <v>98.18</v>
      </c>
      <c r="CY7" s="24">
        <v>98</v>
      </c>
      <c r="CZ7" s="24">
        <v>100</v>
      </c>
      <c r="DA7" s="24">
        <v>100</v>
      </c>
      <c r="DB7" s="24">
        <v>100</v>
      </c>
      <c r="DC7" s="24">
        <v>67.290000000000006</v>
      </c>
      <c r="DD7" s="24">
        <v>65.569999999999993</v>
      </c>
      <c r="DE7" s="24">
        <v>60.12</v>
      </c>
      <c r="DF7" s="24">
        <v>54.99</v>
      </c>
      <c r="DG7" s="24">
        <v>88.43</v>
      </c>
      <c r="DH7" s="24">
        <v>83.38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 t="s">
        <v>104</v>
      </c>
      <c r="EF7" s="24" t="s">
        <v>104</v>
      </c>
      <c r="EG7" s="24" t="s">
        <v>104</v>
      </c>
      <c r="EH7" s="24" t="s">
        <v>104</v>
      </c>
      <c r="EI7" s="24" t="s">
        <v>104</v>
      </c>
      <c r="EJ7" s="24" t="s">
        <v>104</v>
      </c>
      <c r="EK7" s="24" t="s">
        <v>104</v>
      </c>
      <c r="EL7" s="24" t="s">
        <v>104</v>
      </c>
      <c r="EM7" s="24" t="s">
        <v>104</v>
      </c>
      <c r="EN7" s="24" t="s">
        <v>104</v>
      </c>
      <c r="EO7" s="24" t="s">
        <v>104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112</v>
      </c>
    </row>
    <row r="13" spans="1:145" x14ac:dyDescent="0.15">
      <c r="B13" t="s">
        <v>113</v>
      </c>
      <c r="C13" t="s">
        <v>113</v>
      </c>
      <c r="D13" t="s">
        <v>114</v>
      </c>
      <c r="E13" t="s">
        <v>115</v>
      </c>
      <c r="F13" t="s">
        <v>114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>
  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>
  </dc:subject>
  <dc:creator>公営企業課</dc:creator>
  <cp:keywords>
  </cp:keywords>
  <dc:description>
  </dc:description>
  <cp:lastModifiedBy>Administrator</cp:lastModifiedBy>
  <cp:lastPrinted>2023-03-21T23:43:17Z</cp:lastPrinted>
  <dcterms:created xsi:type="dcterms:W3CDTF">2022-12-01T02:08:20Z</dcterms:created>
  <dcterms:modified xsi:type="dcterms:W3CDTF">2023-03-21T23:43:19Z</dcterms:modified>
  <cp:category>
  </cp:category>
</cp:coreProperties>
</file>