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local\各課\財政課\財政課\公営企業\R05\R060306_【事前連絡】令和４年度決算に係る経営比較分析表の公表について\公表用資料\"/>
    </mc:Choice>
  </mc:AlternateContent>
  <workbookProtection workbookAlgorithmName="SHA-512" workbookHashValue="OCFac+yJWDNd2ufbToyW3O5hgSvyCis6z2LBx/P5IJo+gutqKip4VgJEiDB/sJIRhRkm5ImeJsVL58Ei4W9EVQ==" workbookSaltValue="M0CVOfIIF1jamCNepY2qrw==" workbookSpinCount="100000" lockStructure="1"/>
  <bookViews>
    <workbookView xWindow="0" yWindow="0" windowWidth="15360" windowHeight="763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<sst xmlns="http://schemas.openxmlformats.org/spreadsheetml/2006/main" count="228" uniqueCount="113">
  <si>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</si>
  <si>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</si>
  <si>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</si>
  <si>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</si>
  <si>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</si>
  <si>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</si>
  <si>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</si>
  <si>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</si>
  <si>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</si>
  <si>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</si>
  <si>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</si>
  <si>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</si>
  <si>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</si>
  <si>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</si>
  <si>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</si>
  <si>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</si>
  <si>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</si>
  <si>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</si>
  <si>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</si>
  <si>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</si>
  <si>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</si>
  <si>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</si>
  <si>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</si>
  <si>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</si>
  <si>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</si>
  <si>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</si>
  <si>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</si>
  <si>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</si>
  <si>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</si>
  <si>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</si>
  <si>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</si>
  <si>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</si>
  <si>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</si>
  <si>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</si>
  <si>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</si>
  <si>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</si>
  <si>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</si>
  <si>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</si>
  <si>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</si>
  <si>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</si>
  <si>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</si>
  <si>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</si>
  <si>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</si>
  <si>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</si>
  <si>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</si>
  <si>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</si>
  <si>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</si>
  <si>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</si>
  <si>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</si>
  <si>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</si>
  <si>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</si>
  <si>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</si>
  <si>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</si>
  <si>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</si>
  <si>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</si>
  <si>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</si>
  <si>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</si>
  <si>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</si>
  <si>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</si>
  <si>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</si>
  <si>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</si>
  <si>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</si>
  <si>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</si>
  <si>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</si>
  <si>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</si>
  <si>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</si>
  <si>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</si>
  <si>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</si>
  <si>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</si>
  <si>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</si>
  <si>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</si>
  <si>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</si>
  <si>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</si>
  <si>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</si>
  <si>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</si>
  <si>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</si>
  <si>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</si>
  <si>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</si>
  <si>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</si>
  <si>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</si>
  <si>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</si>
  <si>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</si>
  <si>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</si>
  <si>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</si>
  <si>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</si>
  <si>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</si>
  <si>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</si>
  <si>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</si>
  <si>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</si>
  <si>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</si>
  <si>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</si>
  <si>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</si>
  <si>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</si>
  <si>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</si>
  <si>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</si>
  <si>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</si>
  <si>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</si>
  <si>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</si>
  <si>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</si>
  <si>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</si>
  <si>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</si>
  <si>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</si>
  <si>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</si>
  <si>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</si>
  <si>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</si>
  <si>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</si>
  <si>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</si>
  <si>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</si>
  <si>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</si>
  <si>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</si>
  <si>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３年度の基幹浄水場整備事業完了により減価償却費が前年度比24.01％増加した影響を受け、例年100％を上回っていた「①経常収支比率」が100％を下回り、未払金（流動負債）が前年度比86.78％減少したことで「③流動比率」は大幅に改善された。給水収益の減や基幹浄水場整備事業に伴う企業債借入額の増により「④企業債残高対給水収益比率」が徐々に増加しており、水需要の減に伴い「⑤料金回収率」は減少している。「①経常収支比率」、「④企業債残高対給水収益比率」、「⑤料金回収率」は、令和５年度に料金改定を行ったことで改善を見込んでいる。
　また、有収水量の減及び原価費用の増により「⑥給水原価」は上昇し、配水量の減少に伴い「⑦施設利用率」は減少している。長年にわたり実施している漏水調査等の結果、「⑧有収率」は高い水準を維持している。
　様々な指標が基幹浄水場整備事業の影響を受ける結果となったが、今後、完成した基幹浄水場を中心とする水運用体制の再構築を進め、経営の健全化を図ることで、関連数値の改善を見込んでいる。</t>
    <phoneticPr fontId="4"/>
  </si>
  <si>
    <t>　平成22年4月に策定した「今治市水道ビジョン」を運営の指針として、着実に事業を推進していたが、策定後13年が経過したため、令和５年度に改定を行った。今後は継続事業のほかに、南海トラフ巨大地震等の大規模災害への対策事業や、近年の異常気象により水不足が懸念される状況を踏まえた渇水対策事業を実施していく。
　水需要の減少に伴い料金収入が伸び悩む中で、基幹浄水場完成による減価償却費などの費用増加や、世界経済の混乱による電気料金高騰や資材値上げの影響は大きく、経営状況は厳しさを増している。令和５年度に料金改定を行ったことで、経営改善を見込んでいるが、将来にわたって安全で安定した水道水を継続して供給していくためには、施設の統廃合を進め、業務の合理化・効率化に努めて経費削減を図るなど、更なる経営努力が必要となる。</t>
    <phoneticPr fontId="4"/>
  </si>
  <si>
    <t>　本市ではアセットマネジメント計画を策定し、水道料金の見直しに合せて計画の見直しも行い、将来の更新投資を検討しているが、令和３年度の基幹浄水場整備事業完了に伴い、既存施設の廃止が進み、「①有形固定資産減価償却率」が改善された。
　基幹浄水場整備の他にも、耐震性の低い施設の廃止、継続的な老朽管の更新等に取り組んできたため、「②管路経年化率」は類似団体平均を下回っている。
　本市では施設の老朽化対策を優先的に実施しており、管路対策が後手へ回っているが、今後は、重要施設給水管路の耐震化にあわせて計画的に老朽管の更新を実施することで、「③管路更新率」の上昇を見込んでいる。また、老朽管からの漏水対応が課題となっているが、地域毎に漏水調査委託を実施して漏水箇所の特定に尽力し、早期の修繕を目指している。</t>
    <rPh sb="178" eb="179">
      <t>シタ</t>
    </rPh>
    <rPh sb="226" eb="22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</si>
</sst>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1.33</c:v>
                </c:pt>
                <c:pt idx="1">
                  <c:v>0.73</c:v>
                </c:pt>
                <c:pt idx="2">
                  <c:v>0.93</c:v>
                </c:pt>
                <c:pt idx="3">
                  <c:v>0.92</c:v>
                </c:pt>
                <c:pt idx="4">
                  <c:v>0.19</c:v>
                </c:pt>
              </c:numCache>
            </c:numRef>
          </c:val>
          <c:extLst>
            <c:ext xmlns:c16="http://schemas.microsoft.com/office/drawing/2014/chart" uri="{C3380CC4-5D6E-409C-BE32-E72D297353CC}">
              <c16:uniqueId val="{00000000-CE87-46EF-9403-7CE0C57C51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0.62</c:v>
                </c:pt>
                <c:pt idx="4">
                  <c:v>0.6</c:v>
                </c:pt>
              </c:numCache>
            </c:numRef>
          </c:val>
          <c:smooth val="0"/>
          <c:extLst>
            <c:ext xmlns:c16="http://schemas.microsoft.com/office/drawing/2014/chart" uri="{C3380CC4-5D6E-409C-BE32-E72D297353CC}">
              <c16:uniqueId val="{00000001-CE87-46EF-9403-7CE0C57C51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113.47</c:v>
                </c:pt>
                <c:pt idx="1">
                  <c:v>120.68</c:v>
                </c:pt>
                <c:pt idx="2">
                  <c:v>115.62</c:v>
                </c:pt>
                <c:pt idx="3">
                  <c:v>107.59</c:v>
                </c:pt>
                <c:pt idx="4">
                  <c:v>98.6</c:v>
                </c:pt>
              </c:numCache>
            </c:numRef>
          </c:val>
          <c:extLst>
            <c:ext xmlns:c16="http://schemas.microsoft.com/office/drawing/2014/chart" uri="{C3380CC4-5D6E-409C-BE32-E72D297353CC}">
              <c16:uniqueId val="{00000000-05BA-4711-8495-6239CE16ECC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111.89</c:v>
                </c:pt>
                <c:pt idx="4">
                  <c:v>109.99</c:v>
                </c:pt>
              </c:numCache>
            </c:numRef>
          </c:val>
          <c:smooth val="0"/>
          <c:extLst>
            <c:ext xmlns:c16="http://schemas.microsoft.com/office/drawing/2014/chart" uri="{C3380CC4-5D6E-409C-BE32-E72D297353CC}">
              <c16:uniqueId val="{00000001-05BA-4711-8495-6239CE16ECC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49.33</c:v>
                </c:pt>
                <c:pt idx="1">
                  <c:v>50.59</c:v>
                </c:pt>
                <c:pt idx="2">
                  <c:v>51.89</c:v>
                </c:pt>
                <c:pt idx="3">
                  <c:v>44.94</c:v>
                </c:pt>
                <c:pt idx="4">
                  <c:v>46.19</c:v>
                </c:pt>
              </c:numCache>
            </c:numRef>
          </c:val>
          <c:extLst>
            <c:ext xmlns:c16="http://schemas.microsoft.com/office/drawing/2014/chart" uri="{C3380CC4-5D6E-409C-BE32-E72D297353CC}">
              <c16:uniqueId val="{00000000-83D1-4DFA-9A9F-0605D212E4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50.5</c:v>
                </c:pt>
                <c:pt idx="4">
                  <c:v>51.28</c:v>
                </c:pt>
              </c:numCache>
            </c:numRef>
          </c:val>
          <c:smooth val="0"/>
          <c:extLst>
            <c:ext xmlns:c16="http://schemas.microsoft.com/office/drawing/2014/chart" uri="{C3380CC4-5D6E-409C-BE32-E72D297353CC}">
              <c16:uniqueId val="{00000001-83D1-4DFA-9A9F-0605D212E4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14.39</c:v>
                </c:pt>
                <c:pt idx="1">
                  <c:v>16.72</c:v>
                </c:pt>
                <c:pt idx="2">
                  <c:v>16.29</c:v>
                </c:pt>
                <c:pt idx="3">
                  <c:v>18.059999999999999</c:v>
                </c:pt>
                <c:pt idx="4">
                  <c:v>18.63</c:v>
                </c:pt>
              </c:numCache>
            </c:numRef>
          </c:val>
          <c:extLst>
            <c:ext xmlns:c16="http://schemas.microsoft.com/office/drawing/2014/chart" uri="{C3380CC4-5D6E-409C-BE32-E72D297353CC}">
              <c16:uniqueId val="{00000000-F811-46A8-BB4B-735345FECB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21.19</c:v>
                </c:pt>
                <c:pt idx="4">
                  <c:v>22.64</c:v>
                </c:pt>
              </c:numCache>
            </c:numRef>
          </c:val>
          <c:smooth val="0"/>
          <c:extLst>
            <c:ext xmlns:c16="http://schemas.microsoft.com/office/drawing/2014/chart" uri="{C3380CC4-5D6E-409C-BE32-E72D297353CC}">
              <c16:uniqueId val="{00000001-F811-46A8-BB4B-735345FECB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FB-44B3-9D46-6DB4FDB5DE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0.45</c:v>
                </c:pt>
                <c:pt idx="4" formatCode="#,##0.00;&quot;△&quot;#,##0.00">
                  <c:v>0</c:v>
                </c:pt>
              </c:numCache>
            </c:numRef>
          </c:val>
          <c:smooth val="0"/>
          <c:extLst>
            <c:ext xmlns:c16="http://schemas.microsoft.com/office/drawing/2014/chart" uri="{C3380CC4-5D6E-409C-BE32-E72D297353CC}">
              <c16:uniqueId val="{00000001-68FB-44B3-9D46-6DB4FDB5DE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196.64</c:v>
                </c:pt>
                <c:pt idx="1">
                  <c:v>310.57</c:v>
                </c:pt>
                <c:pt idx="2">
                  <c:v>297.39999999999998</c:v>
                </c:pt>
                <c:pt idx="3">
                  <c:v>157.68</c:v>
                </c:pt>
                <c:pt idx="4">
                  <c:v>298.3</c:v>
                </c:pt>
              </c:numCache>
            </c:numRef>
          </c:val>
          <c:extLst>
            <c:ext xmlns:c16="http://schemas.microsoft.com/office/drawing/2014/chart" uri="{C3380CC4-5D6E-409C-BE32-E72D297353CC}">
              <c16:uniqueId val="{00000000-D83B-4E88-9299-FCED2815F6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351.29</c:v>
                </c:pt>
                <c:pt idx="4">
                  <c:v>364.24</c:v>
                </c:pt>
              </c:numCache>
            </c:numRef>
          </c:val>
          <c:smooth val="0"/>
          <c:extLst>
            <c:ext xmlns:c16="http://schemas.microsoft.com/office/drawing/2014/chart" uri="{C3380CC4-5D6E-409C-BE32-E72D297353CC}">
              <c16:uniqueId val="{00000001-D83B-4E88-9299-FCED2815F6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298.95</c:v>
                </c:pt>
                <c:pt idx="1">
                  <c:v>306.67</c:v>
                </c:pt>
                <c:pt idx="2">
                  <c:v>364.09</c:v>
                </c:pt>
                <c:pt idx="3">
                  <c:v>407.11</c:v>
                </c:pt>
                <c:pt idx="4">
                  <c:v>417.83</c:v>
                </c:pt>
              </c:numCache>
            </c:numRef>
          </c:val>
          <c:extLst>
            <c:ext xmlns:c16="http://schemas.microsoft.com/office/drawing/2014/chart" uri="{C3380CC4-5D6E-409C-BE32-E72D297353CC}">
              <c16:uniqueId val="{00000000-2A7E-40AE-83FB-D249FC89D2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236.29</c:v>
                </c:pt>
                <c:pt idx="4">
                  <c:v>238.77</c:v>
                </c:pt>
              </c:numCache>
            </c:numRef>
          </c:val>
          <c:smooth val="0"/>
          <c:extLst>
            <c:ext xmlns:c16="http://schemas.microsoft.com/office/drawing/2014/chart" uri="{C3380CC4-5D6E-409C-BE32-E72D297353CC}">
              <c16:uniqueId val="{00000001-2A7E-40AE-83FB-D249FC89D2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100.04</c:v>
                </c:pt>
                <c:pt idx="1">
                  <c:v>108.92</c:v>
                </c:pt>
                <c:pt idx="2">
                  <c:v>105.67</c:v>
                </c:pt>
                <c:pt idx="3">
                  <c:v>97.24</c:v>
                </c:pt>
                <c:pt idx="4">
                  <c:v>87.91</c:v>
                </c:pt>
              </c:numCache>
            </c:numRef>
          </c:val>
          <c:extLst>
            <c:ext xmlns:c16="http://schemas.microsoft.com/office/drawing/2014/chart" uri="{C3380CC4-5D6E-409C-BE32-E72D297353CC}">
              <c16:uniqueId val="{00000000-D15D-47E7-A2FE-B5FD4F17F7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104.33</c:v>
                </c:pt>
                <c:pt idx="4">
                  <c:v>98.85</c:v>
                </c:pt>
              </c:numCache>
            </c:numRef>
          </c:val>
          <c:smooth val="0"/>
          <c:extLst>
            <c:ext xmlns:c16="http://schemas.microsoft.com/office/drawing/2014/chart" uri="{C3380CC4-5D6E-409C-BE32-E72D297353CC}">
              <c16:uniqueId val="{00000001-D15D-47E7-A2FE-B5FD4F17F7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145.97</c:v>
                </c:pt>
                <c:pt idx="1">
                  <c:v>142.68</c:v>
                </c:pt>
                <c:pt idx="2">
                  <c:v>148.12</c:v>
                </c:pt>
                <c:pt idx="3">
                  <c:v>161.87</c:v>
                </c:pt>
                <c:pt idx="4">
                  <c:v>189.47</c:v>
                </c:pt>
              </c:numCache>
            </c:numRef>
          </c:val>
          <c:extLst>
            <c:ext xmlns:c16="http://schemas.microsoft.com/office/drawing/2014/chart" uri="{C3380CC4-5D6E-409C-BE32-E72D297353CC}">
              <c16:uniqueId val="{00000000-9F8B-4E3D-8998-D1EA8C2F65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157.4</c:v>
                </c:pt>
                <c:pt idx="4">
                  <c:v>162.61000000000001</c:v>
                </c:pt>
              </c:numCache>
            </c:numRef>
          </c:val>
          <c:smooth val="0"/>
          <c:extLst>
            <c:ext xmlns:c16="http://schemas.microsoft.com/office/drawing/2014/chart" uri="{C3380CC4-5D6E-409C-BE32-E72D297353CC}">
              <c16:uniqueId val="{00000001-9F8B-4E3D-8998-D1EA8C2F65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61.9</c:v>
                </c:pt>
                <c:pt idx="1">
                  <c:v>62.75</c:v>
                </c:pt>
                <c:pt idx="2">
                  <c:v>61.8</c:v>
                </c:pt>
                <c:pt idx="3">
                  <c:v>59.37</c:v>
                </c:pt>
                <c:pt idx="4">
                  <c:v>52.95</c:v>
                </c:pt>
              </c:numCache>
            </c:numRef>
          </c:val>
          <c:extLst>
            <c:ext xmlns:c16="http://schemas.microsoft.com/office/drawing/2014/chart" uri="{C3380CC4-5D6E-409C-BE32-E72D297353CC}">
              <c16:uniqueId val="{00000000-B8D4-40D8-9C47-E0809C5D1D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62.59</c:v>
                </c:pt>
                <c:pt idx="4">
                  <c:v>61.81</c:v>
                </c:pt>
              </c:numCache>
            </c:numRef>
          </c:val>
          <c:smooth val="0"/>
          <c:extLst>
            <c:ext xmlns:c16="http://schemas.microsoft.com/office/drawing/2014/chart" uri="{C3380CC4-5D6E-409C-BE32-E72D297353CC}">
              <c16:uniqueId val="{00000001-B8D4-40D8-9C47-E0809C5D1D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93.79</c:v>
                </c:pt>
                <c:pt idx="1">
                  <c:v>91.54</c:v>
                </c:pt>
                <c:pt idx="2">
                  <c:v>92.48</c:v>
                </c:pt>
                <c:pt idx="3">
                  <c:v>94.82</c:v>
                </c:pt>
                <c:pt idx="4">
                  <c:v>93.36</c:v>
                </c:pt>
              </c:numCache>
            </c:numRef>
          </c:val>
          <c:extLst>
            <c:ext xmlns:c16="http://schemas.microsoft.com/office/drawing/2014/chart" uri="{C3380CC4-5D6E-409C-BE32-E72D297353CC}">
              <c16:uniqueId val="{00000000-ED9A-4167-AB82-7ECA5F641D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89.7</c:v>
                </c:pt>
                <c:pt idx="4">
                  <c:v>89.24</c:v>
                </c:pt>
              </c:numCache>
            </c:numRef>
          </c:val>
          <c:smooth val="0"/>
          <c:extLst>
            <c:ext xmlns:c16="http://schemas.microsoft.com/office/drawing/2014/chart" uri="{C3380CC4-5D6E-409C-BE32-E72D297353CC}">
              <c16:uniqueId val="{00000001-ED9A-4167-AB82-7ECA5F641D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今治市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151608</v>
      </c>
      <c r="AM8" s="45"/>
      <c r="AN8" s="45"/>
      <c r="AO8" s="45"/>
      <c r="AP8" s="45"/>
      <c r="AQ8" s="45"/>
      <c r="AR8" s="45"/>
      <c r="AS8" s="45"/>
      <c r="AT8" s="46">
        <f>データ!$S$6</f>
        <v>419.21</v>
      </c>
      <c r="AU8" s="47"/>
      <c r="AV8" s="47"/>
      <c r="AW8" s="47"/>
      <c r="AX8" s="47"/>
      <c r="AY8" s="47"/>
      <c r="AZ8" s="47"/>
      <c r="BA8" s="47"/>
      <c r="BB8" s="48">
        <f>データ!$T$6</f>
        <v>361.65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72.97</v>
      </c>
      <c r="J10" s="47"/>
      <c r="K10" s="47"/>
      <c r="L10" s="47"/>
      <c r="M10" s="47"/>
      <c r="N10" s="47"/>
      <c r="O10" s="75"/>
      <c r="P10" s="48">
        <f>データ!$P$6</f>
        <v>97.13</v>
      </c>
      <c r="Q10" s="48"/>
      <c r="R10" s="48"/>
      <c r="S10" s="48"/>
      <c r="T10" s="48"/>
      <c r="U10" s="48"/>
      <c r="V10" s="48"/>
      <c r="W10" s="45">
        <f>データ!$Q$6</f>
        <v>3173</v>
      </c>
      <c r="X10" s="45"/>
      <c r="Y10" s="45"/>
      <c r="Z10" s="45"/>
      <c r="AA10" s="45"/>
      <c r="AB10" s="45"/>
      <c r="AC10" s="45"/>
      <c r="AD10" s="2"/>
      <c r="AE10" s="2"/>
      <c r="AF10" s="2"/>
      <c r="AG10" s="2"/>
      <c r="AH10" s="2"/>
      <c r="AI10" s="2"/>
      <c r="AJ10" s="2"/>
      <c r="AK10" s="2"/>
      <c r="AL10" s="45">
        <f>データ!$U$6</f>
        <v>146372</v>
      </c>
      <c r="AM10" s="45"/>
      <c r="AN10" s="45"/>
      <c r="AO10" s="45"/>
      <c r="AP10" s="45"/>
      <c r="AQ10" s="45"/>
      <c r="AR10" s="45"/>
      <c r="AS10" s="45"/>
      <c r="AT10" s="46">
        <f>データ!$V$6</f>
        <v>129.88999999999999</v>
      </c>
      <c r="AU10" s="47"/>
      <c r="AV10" s="47"/>
      <c r="AW10" s="47"/>
      <c r="AX10" s="47"/>
      <c r="AY10" s="47"/>
      <c r="AZ10" s="47"/>
      <c r="BA10" s="47"/>
      <c r="BB10" s="48">
        <f>データ!$W$6</f>
        <v>1126.8900000000001</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110</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111</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RN8gs+G8OTWk94MPxN2cxgUZzBi5m8rxHvodeS0MOQ6/CDzhahvdlbwFP3Pnir+7i96PKA5AGod0vqj95+LXw==" saltValue="HKZkuiC0wDdJBFgyf7/H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382027</v>
      </c>
      <c r="D6" s="20">
        <f t="shared" si="3"/>
        <v>46</v>
      </c>
      <c r="E6" s="20">
        <f t="shared" si="3"/>
        <v>1</v>
      </c>
      <c r="F6" s="20">
        <f t="shared" si="3"/>
        <v>0</v>
      </c>
      <c r="G6" s="20">
        <f t="shared" si="3"/>
        <v>1</v>
      </c>
      <c r="H6" s="20" t="str">
        <f t="shared" si="3"/>
        <v>愛媛県　今治市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72.97</v>
      </c>
      <c r="P6" s="21">
        <f t="shared" si="3"/>
        <v>97.13</v>
      </c>
      <c r="Q6" s="21">
        <f t="shared" si="3"/>
        <v>3173</v>
      </c>
      <c r="R6" s="21">
        <f t="shared" si="3"/>
        <v>151608</v>
      </c>
      <c r="S6" s="21">
        <f t="shared" si="3"/>
        <v>419.21</v>
      </c>
      <c r="T6" s="21">
        <f t="shared" si="3"/>
        <v>361.65</v>
      </c>
      <c r="U6" s="21">
        <f t="shared" si="3"/>
        <v>146372</v>
      </c>
      <c r="V6" s="21">
        <f t="shared" si="3"/>
        <v>129.88999999999999</v>
      </c>
      <c r="W6" s="21">
        <f t="shared" si="3"/>
        <v>1126.8900000000001</v>
      </c>
      <c r="X6" s="22">
        <f>IF(X7="",NA(),X7)</f>
        <v>113.47</v>
      </c>
      <c r="Y6" s="22">
        <f t="shared" ref="Y6:AG6" si="4">IF(Y7="",NA(),Y7)</f>
        <v>120.68</v>
      </c>
      <c r="Z6" s="22">
        <f t="shared" si="4"/>
        <v>115.62</v>
      </c>
      <c r="AA6" s="22">
        <f t="shared" si="4"/>
        <v>107.59</v>
      </c>
      <c r="AB6" s="22">
        <f t="shared" si="4"/>
        <v>98.6</v>
      </c>
      <c r="AC6" s="22">
        <f t="shared" si="4"/>
        <v>112.62</v>
      </c>
      <c r="AD6" s="22">
        <f t="shared" si="4"/>
        <v>113.35</v>
      </c>
      <c r="AE6" s="22">
        <f t="shared" si="4"/>
        <v>112.36</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0.45</v>
      </c>
      <c r="AR6" s="21">
        <f t="shared" si="5"/>
        <v>0</v>
      </c>
      <c r="AS6" s="21" t="str">
        <f>IF(AS7="","",IF(AS7="-","【-】","【"&amp;SUBSTITUTE(TEXT(AS7,"#,##0.00"),"-","△")&amp;"】"))</f>
        <v>【1.34】</v>
      </c>
      <c r="AT6" s="22">
        <f>IF(AT7="",NA(),AT7)</f>
        <v>196.64</v>
      </c>
      <c r="AU6" s="22">
        <f t="shared" ref="AU6:BC6" si="6">IF(AU7="",NA(),AU7)</f>
        <v>310.57</v>
      </c>
      <c r="AV6" s="22">
        <f t="shared" si="6"/>
        <v>297.39999999999998</v>
      </c>
      <c r="AW6" s="22">
        <f t="shared" si="6"/>
        <v>157.68</v>
      </c>
      <c r="AX6" s="22">
        <f t="shared" si="6"/>
        <v>298.3</v>
      </c>
      <c r="AY6" s="22">
        <f t="shared" si="6"/>
        <v>318.89</v>
      </c>
      <c r="AZ6" s="22">
        <f t="shared" si="6"/>
        <v>309.10000000000002</v>
      </c>
      <c r="BA6" s="22">
        <f t="shared" si="6"/>
        <v>306.08</v>
      </c>
      <c r="BB6" s="22">
        <f t="shared" si="6"/>
        <v>351.29</v>
      </c>
      <c r="BC6" s="22">
        <f t="shared" si="6"/>
        <v>364.24</v>
      </c>
      <c r="BD6" s="21" t="str">
        <f>IF(BD7="","",IF(BD7="-","【-】","【"&amp;SUBSTITUTE(TEXT(BD7,"#,##0.00"),"-","△")&amp;"】"))</f>
        <v>【252.29】</v>
      </c>
      <c r="BE6" s="22">
        <f>IF(BE7="",NA(),BE7)</f>
        <v>298.95</v>
      </c>
      <c r="BF6" s="22">
        <f t="shared" ref="BF6:BN6" si="7">IF(BF7="",NA(),BF7)</f>
        <v>306.67</v>
      </c>
      <c r="BG6" s="22">
        <f t="shared" si="7"/>
        <v>364.09</v>
      </c>
      <c r="BH6" s="22">
        <f t="shared" si="7"/>
        <v>407.11</v>
      </c>
      <c r="BI6" s="22">
        <f t="shared" si="7"/>
        <v>417.83</v>
      </c>
      <c r="BJ6" s="22">
        <f t="shared" si="7"/>
        <v>290.07</v>
      </c>
      <c r="BK6" s="22">
        <f t="shared" si="7"/>
        <v>290.42</v>
      </c>
      <c r="BL6" s="22">
        <f t="shared" si="7"/>
        <v>294.66000000000003</v>
      </c>
      <c r="BM6" s="22">
        <f t="shared" si="7"/>
        <v>236.29</v>
      </c>
      <c r="BN6" s="22">
        <f t="shared" si="7"/>
        <v>238.77</v>
      </c>
      <c r="BO6" s="21" t="str">
        <f>IF(BO7="","",IF(BO7="-","【-】","【"&amp;SUBSTITUTE(TEXT(BO7,"#,##0.00"),"-","△")&amp;"】"))</f>
        <v>【268.07】</v>
      </c>
      <c r="BP6" s="22">
        <f>IF(BP7="",NA(),BP7)</f>
        <v>100.04</v>
      </c>
      <c r="BQ6" s="22">
        <f t="shared" ref="BQ6:BY6" si="8">IF(BQ7="",NA(),BQ7)</f>
        <v>108.92</v>
      </c>
      <c r="BR6" s="22">
        <f t="shared" si="8"/>
        <v>105.67</v>
      </c>
      <c r="BS6" s="22">
        <f t="shared" si="8"/>
        <v>97.24</v>
      </c>
      <c r="BT6" s="22">
        <f t="shared" si="8"/>
        <v>87.91</v>
      </c>
      <c r="BU6" s="22">
        <f t="shared" si="8"/>
        <v>104.84</v>
      </c>
      <c r="BV6" s="22">
        <f t="shared" si="8"/>
        <v>106.11</v>
      </c>
      <c r="BW6" s="22">
        <f t="shared" si="8"/>
        <v>103.75</v>
      </c>
      <c r="BX6" s="22">
        <f t="shared" si="8"/>
        <v>104.33</v>
      </c>
      <c r="BY6" s="22">
        <f t="shared" si="8"/>
        <v>98.85</v>
      </c>
      <c r="BZ6" s="21" t="str">
        <f>IF(BZ7="","",IF(BZ7="-","【-】","【"&amp;SUBSTITUTE(TEXT(BZ7,"#,##0.00"),"-","△")&amp;"】"))</f>
        <v>【97.47】</v>
      </c>
      <c r="CA6" s="22">
        <f>IF(CA7="",NA(),CA7)</f>
        <v>145.97</v>
      </c>
      <c r="CB6" s="22">
        <f t="shared" ref="CB6:CJ6" si="9">IF(CB7="",NA(),CB7)</f>
        <v>142.68</v>
      </c>
      <c r="CC6" s="22">
        <f t="shared" si="9"/>
        <v>148.12</v>
      </c>
      <c r="CD6" s="22">
        <f t="shared" si="9"/>
        <v>161.87</v>
      </c>
      <c r="CE6" s="22">
        <f t="shared" si="9"/>
        <v>189.47</v>
      </c>
      <c r="CF6" s="22">
        <f t="shared" si="9"/>
        <v>161.82</v>
      </c>
      <c r="CG6" s="22">
        <f t="shared" si="9"/>
        <v>161.03</v>
      </c>
      <c r="CH6" s="22">
        <f t="shared" si="9"/>
        <v>159.93</v>
      </c>
      <c r="CI6" s="22">
        <f t="shared" si="9"/>
        <v>157.4</v>
      </c>
      <c r="CJ6" s="22">
        <f t="shared" si="9"/>
        <v>162.61000000000001</v>
      </c>
      <c r="CK6" s="21" t="str">
        <f>IF(CK7="","",IF(CK7="-","【-】","【"&amp;SUBSTITUTE(TEXT(CK7,"#,##0.00"),"-","△")&amp;"】"))</f>
        <v>【174.75】</v>
      </c>
      <c r="CL6" s="22">
        <f>IF(CL7="",NA(),CL7)</f>
        <v>61.9</v>
      </c>
      <c r="CM6" s="22">
        <f t="shared" ref="CM6:CU6" si="10">IF(CM7="",NA(),CM7)</f>
        <v>62.75</v>
      </c>
      <c r="CN6" s="22">
        <f t="shared" si="10"/>
        <v>61.8</v>
      </c>
      <c r="CO6" s="22">
        <f t="shared" si="10"/>
        <v>59.37</v>
      </c>
      <c r="CP6" s="22">
        <f t="shared" si="10"/>
        <v>52.95</v>
      </c>
      <c r="CQ6" s="22">
        <f t="shared" si="10"/>
        <v>62.32</v>
      </c>
      <c r="CR6" s="22">
        <f t="shared" si="10"/>
        <v>61.71</v>
      </c>
      <c r="CS6" s="22">
        <f t="shared" si="10"/>
        <v>63.12</v>
      </c>
      <c r="CT6" s="22">
        <f t="shared" si="10"/>
        <v>62.59</v>
      </c>
      <c r="CU6" s="22">
        <f t="shared" si="10"/>
        <v>61.81</v>
      </c>
      <c r="CV6" s="21" t="str">
        <f>IF(CV7="","",IF(CV7="-","【-】","【"&amp;SUBSTITUTE(TEXT(CV7,"#,##0.00"),"-","△")&amp;"】"))</f>
        <v>【59.97】</v>
      </c>
      <c r="CW6" s="22">
        <f>IF(CW7="",NA(),CW7)</f>
        <v>93.79</v>
      </c>
      <c r="CX6" s="22">
        <f t="shared" ref="CX6:DF6" si="11">IF(CX7="",NA(),CX7)</f>
        <v>91.54</v>
      </c>
      <c r="CY6" s="22">
        <f t="shared" si="11"/>
        <v>92.48</v>
      </c>
      <c r="CZ6" s="22">
        <f t="shared" si="11"/>
        <v>94.82</v>
      </c>
      <c r="DA6" s="22">
        <f t="shared" si="11"/>
        <v>93.36</v>
      </c>
      <c r="DB6" s="22">
        <f t="shared" si="11"/>
        <v>90.19</v>
      </c>
      <c r="DC6" s="22">
        <f t="shared" si="11"/>
        <v>90.03</v>
      </c>
      <c r="DD6" s="22">
        <f t="shared" si="11"/>
        <v>90.09</v>
      </c>
      <c r="DE6" s="22">
        <f t="shared" si="11"/>
        <v>89.7</v>
      </c>
      <c r="DF6" s="22">
        <f t="shared" si="11"/>
        <v>89.24</v>
      </c>
      <c r="DG6" s="21" t="str">
        <f>IF(DG7="","",IF(DG7="-","【-】","【"&amp;SUBSTITUTE(TEXT(DG7,"#,##0.00"),"-","△")&amp;"】"))</f>
        <v>【89.76】</v>
      </c>
      <c r="DH6" s="22">
        <f>IF(DH7="",NA(),DH7)</f>
        <v>49.33</v>
      </c>
      <c r="DI6" s="22">
        <f t="shared" ref="DI6:DQ6" si="12">IF(DI7="",NA(),DI7)</f>
        <v>50.59</v>
      </c>
      <c r="DJ6" s="22">
        <f t="shared" si="12"/>
        <v>51.89</v>
      </c>
      <c r="DK6" s="22">
        <f t="shared" si="12"/>
        <v>44.94</v>
      </c>
      <c r="DL6" s="22">
        <f t="shared" si="12"/>
        <v>46.19</v>
      </c>
      <c r="DM6" s="22">
        <f t="shared" si="12"/>
        <v>48.86</v>
      </c>
      <c r="DN6" s="22">
        <f t="shared" si="12"/>
        <v>49.6</v>
      </c>
      <c r="DO6" s="22">
        <f t="shared" si="12"/>
        <v>50.31</v>
      </c>
      <c r="DP6" s="22">
        <f t="shared" si="12"/>
        <v>50.5</v>
      </c>
      <c r="DQ6" s="22">
        <f t="shared" si="12"/>
        <v>51.28</v>
      </c>
      <c r="DR6" s="21" t="str">
        <f>IF(DR7="","",IF(DR7="-","【-】","【"&amp;SUBSTITUTE(TEXT(DR7,"#,##0.00"),"-","△")&amp;"】"))</f>
        <v>【51.51】</v>
      </c>
      <c r="DS6" s="22">
        <f>IF(DS7="",NA(),DS7)</f>
        <v>14.39</v>
      </c>
      <c r="DT6" s="22">
        <f t="shared" ref="DT6:EB6" si="13">IF(DT7="",NA(),DT7)</f>
        <v>16.72</v>
      </c>
      <c r="DU6" s="22">
        <f t="shared" si="13"/>
        <v>16.29</v>
      </c>
      <c r="DV6" s="22">
        <f t="shared" si="13"/>
        <v>18.059999999999999</v>
      </c>
      <c r="DW6" s="22">
        <f t="shared" si="13"/>
        <v>18.63</v>
      </c>
      <c r="DX6" s="22">
        <f t="shared" si="13"/>
        <v>18.510000000000002</v>
      </c>
      <c r="DY6" s="22">
        <f t="shared" si="13"/>
        <v>20.49</v>
      </c>
      <c r="DZ6" s="22">
        <f t="shared" si="13"/>
        <v>21.34</v>
      </c>
      <c r="EA6" s="22">
        <f t="shared" si="13"/>
        <v>21.19</v>
      </c>
      <c r="EB6" s="22">
        <f t="shared" si="13"/>
        <v>22.64</v>
      </c>
      <c r="EC6" s="21" t="str">
        <f>IF(EC7="","",IF(EC7="-","【-】","【"&amp;SUBSTITUTE(TEXT(EC7,"#,##0.00"),"-","△")&amp;"】"))</f>
        <v>【23.75】</v>
      </c>
      <c r="ED6" s="22">
        <f>IF(ED7="",NA(),ED7)</f>
        <v>1.33</v>
      </c>
      <c r="EE6" s="22">
        <f t="shared" ref="EE6:EM6" si="14">IF(EE7="",NA(),EE7)</f>
        <v>0.73</v>
      </c>
      <c r="EF6" s="22">
        <f t="shared" si="14"/>
        <v>0.93</v>
      </c>
      <c r="EG6" s="22">
        <f t="shared" si="14"/>
        <v>0.92</v>
      </c>
      <c r="EH6" s="22">
        <f t="shared" si="14"/>
        <v>0.19</v>
      </c>
      <c r="EI6" s="22">
        <f t="shared" si="14"/>
        <v>0.7</v>
      </c>
      <c r="EJ6" s="22">
        <f t="shared" si="14"/>
        <v>0.72</v>
      </c>
      <c r="EK6" s="22">
        <f t="shared" si="14"/>
        <v>0.69</v>
      </c>
      <c r="EL6" s="22">
        <f t="shared" si="14"/>
        <v>0.62</v>
      </c>
      <c r="EM6" s="22">
        <f t="shared" si="14"/>
        <v>0.6</v>
      </c>
      <c r="EN6" s="21" t="str">
        <f>IF(EN7="","",IF(EN7="-","【-】","【"&amp;SUBSTITUTE(TEXT(EN7,"#,##0.00"),"-","△")&amp;"】"))</f>
        <v>【0.67】</v>
      </c>
    </row>
    <row r="7" spans="1:144" s="23" customFormat="1" x14ac:dyDescent="0.15">
      <c r="A7" s="15"/>
      <c r="B7" s="24">
        <v>2022</v>
      </c>
      <c r="C7" s="24">
        <v>382027</v>
      </c>
      <c r="D7" s="24">
        <v>46</v>
      </c>
      <c r="E7" s="24">
        <v>1</v>
      </c>
      <c r="F7" s="24">
        <v>0</v>
      </c>
      <c r="G7" s="24">
        <v>1</v>
      </c>
      <c r="H7" s="24" t="s">
        <v>93</v>
      </c>
      <c r="I7" s="24" t="s">
        <v>94</v>
      </c>
      <c r="J7" s="24" t="s">
        <v>95</v>
      </c>
      <c r="K7" s="24" t="s">
        <v>96</v>
      </c>
      <c r="L7" s="24" t="s">
        <v>97</v>
      </c>
      <c r="M7" s="24" t="s">
        <v>98</v>
      </c>
      <c r="N7" s="25" t="s">
        <v>99</v>
      </c>
      <c r="O7" s="25">
        <v>72.97</v>
      </c>
      <c r="P7" s="25">
        <v>97.13</v>
      </c>
      <c r="Q7" s="25">
        <v>3173</v>
      </c>
      <c r="R7" s="25">
        <v>151608</v>
      </c>
      <c r="S7" s="25">
        <v>419.21</v>
      </c>
      <c r="T7" s="25">
        <v>361.65</v>
      </c>
      <c r="U7" s="25">
        <v>146372</v>
      </c>
      <c r="V7" s="25">
        <v>129.88999999999999</v>
      </c>
      <c r="W7" s="25">
        <v>1126.8900000000001</v>
      </c>
      <c r="X7" s="25">
        <v>113.47</v>
      </c>
      <c r="Y7" s="25">
        <v>120.68</v>
      </c>
      <c r="Z7" s="25">
        <v>115.62</v>
      </c>
      <c r="AA7" s="25">
        <v>107.59</v>
      </c>
      <c r="AB7" s="25">
        <v>98.6</v>
      </c>
      <c r="AC7" s="25">
        <v>112.62</v>
      </c>
      <c r="AD7" s="25">
        <v>113.35</v>
      </c>
      <c r="AE7" s="25">
        <v>112.36</v>
      </c>
      <c r="AF7" s="25">
        <v>111.89</v>
      </c>
      <c r="AG7" s="25">
        <v>109.99</v>
      </c>
      <c r="AH7" s="25">
        <v>108.7</v>
      </c>
      <c r="AI7" s="25">
        <v>0</v>
      </c>
      <c r="AJ7" s="25">
        <v>0</v>
      </c>
      <c r="AK7" s="25">
        <v>0</v>
      </c>
      <c r="AL7" s="25">
        <v>0</v>
      </c>
      <c r="AM7" s="25">
        <v>0</v>
      </c>
      <c r="AN7" s="25">
        <v>0.75</v>
      </c>
      <c r="AO7" s="25">
        <v>0.51</v>
      </c>
      <c r="AP7" s="25">
        <v>0.28999999999999998</v>
      </c>
      <c r="AQ7" s="25">
        <v>0.45</v>
      </c>
      <c r="AR7" s="25">
        <v>0</v>
      </c>
      <c r="AS7" s="25">
        <v>1.34</v>
      </c>
      <c r="AT7" s="25">
        <v>196.64</v>
      </c>
      <c r="AU7" s="25">
        <v>310.57</v>
      </c>
      <c r="AV7" s="25">
        <v>297.39999999999998</v>
      </c>
      <c r="AW7" s="25">
        <v>157.68</v>
      </c>
      <c r="AX7" s="25">
        <v>298.3</v>
      </c>
      <c r="AY7" s="25">
        <v>318.89</v>
      </c>
      <c r="AZ7" s="25">
        <v>309.10000000000002</v>
      </c>
      <c r="BA7" s="25">
        <v>306.08</v>
      </c>
      <c r="BB7" s="25">
        <v>351.29</v>
      </c>
      <c r="BC7" s="25">
        <v>364.24</v>
      </c>
      <c r="BD7" s="25">
        <v>252.29</v>
      </c>
      <c r="BE7" s="25">
        <v>298.95</v>
      </c>
      <c r="BF7" s="25">
        <v>306.67</v>
      </c>
      <c r="BG7" s="25">
        <v>364.09</v>
      </c>
      <c r="BH7" s="25">
        <v>407.11</v>
      </c>
      <c r="BI7" s="25">
        <v>417.83</v>
      </c>
      <c r="BJ7" s="25">
        <v>290.07</v>
      </c>
      <c r="BK7" s="25">
        <v>290.42</v>
      </c>
      <c r="BL7" s="25">
        <v>294.66000000000003</v>
      </c>
      <c r="BM7" s="25">
        <v>236.29</v>
      </c>
      <c r="BN7" s="25">
        <v>238.77</v>
      </c>
      <c r="BO7" s="25">
        <v>268.07</v>
      </c>
      <c r="BP7" s="25">
        <v>100.04</v>
      </c>
      <c r="BQ7" s="25">
        <v>108.92</v>
      </c>
      <c r="BR7" s="25">
        <v>105.67</v>
      </c>
      <c r="BS7" s="25">
        <v>97.24</v>
      </c>
      <c r="BT7" s="25">
        <v>87.91</v>
      </c>
      <c r="BU7" s="25">
        <v>104.84</v>
      </c>
      <c r="BV7" s="25">
        <v>106.11</v>
      </c>
      <c r="BW7" s="25">
        <v>103.75</v>
      </c>
      <c r="BX7" s="25">
        <v>104.33</v>
      </c>
      <c r="BY7" s="25">
        <v>98.85</v>
      </c>
      <c r="BZ7" s="25">
        <v>97.47</v>
      </c>
      <c r="CA7" s="25">
        <v>145.97</v>
      </c>
      <c r="CB7" s="25">
        <v>142.68</v>
      </c>
      <c r="CC7" s="25">
        <v>148.12</v>
      </c>
      <c r="CD7" s="25">
        <v>161.87</v>
      </c>
      <c r="CE7" s="25">
        <v>189.47</v>
      </c>
      <c r="CF7" s="25">
        <v>161.82</v>
      </c>
      <c r="CG7" s="25">
        <v>161.03</v>
      </c>
      <c r="CH7" s="25">
        <v>159.93</v>
      </c>
      <c r="CI7" s="25">
        <v>157.4</v>
      </c>
      <c r="CJ7" s="25">
        <v>162.61000000000001</v>
      </c>
      <c r="CK7" s="25">
        <v>174.75</v>
      </c>
      <c r="CL7" s="25">
        <v>61.9</v>
      </c>
      <c r="CM7" s="25">
        <v>62.75</v>
      </c>
      <c r="CN7" s="25">
        <v>61.8</v>
      </c>
      <c r="CO7" s="25">
        <v>59.37</v>
      </c>
      <c r="CP7" s="25">
        <v>52.95</v>
      </c>
      <c r="CQ7" s="25">
        <v>62.32</v>
      </c>
      <c r="CR7" s="25">
        <v>61.71</v>
      </c>
      <c r="CS7" s="25">
        <v>63.12</v>
      </c>
      <c r="CT7" s="25">
        <v>62.59</v>
      </c>
      <c r="CU7" s="25">
        <v>61.81</v>
      </c>
      <c r="CV7" s="25">
        <v>59.97</v>
      </c>
      <c r="CW7" s="25">
        <v>93.79</v>
      </c>
      <c r="CX7" s="25">
        <v>91.54</v>
      </c>
      <c r="CY7" s="25">
        <v>92.48</v>
      </c>
      <c r="CZ7" s="25">
        <v>94.82</v>
      </c>
      <c r="DA7" s="25">
        <v>93.36</v>
      </c>
      <c r="DB7" s="25">
        <v>90.19</v>
      </c>
      <c r="DC7" s="25">
        <v>90.03</v>
      </c>
      <c r="DD7" s="25">
        <v>90.09</v>
      </c>
      <c r="DE7" s="25">
        <v>89.7</v>
      </c>
      <c r="DF7" s="25">
        <v>89.24</v>
      </c>
      <c r="DG7" s="25">
        <v>89.76</v>
      </c>
      <c r="DH7" s="25">
        <v>49.33</v>
      </c>
      <c r="DI7" s="25">
        <v>50.59</v>
      </c>
      <c r="DJ7" s="25">
        <v>51.89</v>
      </c>
      <c r="DK7" s="25">
        <v>44.94</v>
      </c>
      <c r="DL7" s="25">
        <v>46.19</v>
      </c>
      <c r="DM7" s="25">
        <v>48.86</v>
      </c>
      <c r="DN7" s="25">
        <v>49.6</v>
      </c>
      <c r="DO7" s="25">
        <v>50.31</v>
      </c>
      <c r="DP7" s="25">
        <v>50.5</v>
      </c>
      <c r="DQ7" s="25">
        <v>51.28</v>
      </c>
      <c r="DR7" s="25">
        <v>51.51</v>
      </c>
      <c r="DS7" s="25">
        <v>14.39</v>
      </c>
      <c r="DT7" s="25">
        <v>16.72</v>
      </c>
      <c r="DU7" s="25">
        <v>16.29</v>
      </c>
      <c r="DV7" s="25">
        <v>18.059999999999999</v>
      </c>
      <c r="DW7" s="25">
        <v>18.63</v>
      </c>
      <c r="DX7" s="25">
        <v>18.510000000000002</v>
      </c>
      <c r="DY7" s="25">
        <v>20.49</v>
      </c>
      <c r="DZ7" s="25">
        <v>21.34</v>
      </c>
      <c r="EA7" s="25">
        <v>21.19</v>
      </c>
      <c r="EB7" s="25">
        <v>22.64</v>
      </c>
      <c r="EC7" s="25">
        <v>23.75</v>
      </c>
      <c r="ED7" s="25">
        <v>1.33</v>
      </c>
      <c r="EE7" s="25">
        <v>0.73</v>
      </c>
      <c r="EF7" s="25">
        <v>0.93</v>
      </c>
      <c r="EG7" s="25">
        <v>0.92</v>
      </c>
      <c r="EH7" s="25">
        <v>0.19</v>
      </c>
      <c r="EI7" s="25">
        <v>0.7</v>
      </c>
      <c r="EJ7" s="25">
        <v>0.72</v>
      </c>
      <c r="EK7" s="25">
        <v>0.69</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dcterms:created xsi:type="dcterms:W3CDTF">2023-12-05T01:00:05Z</dcterms:created>
  <dcterms:modified xsi:type="dcterms:W3CDTF">2024-03-07T06:36:56Z</dcterms:modified>
  <cp:category>
  </cp:category>
</cp:coreProperties>
</file>