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ho.local\各課\財政課\財政課\公営企業\R05\R060306_【事前連絡】令和４年度決算に係る経営比較分析表の公表について\公表用資料\"/>
    </mc:Choice>
  </mc:AlternateContent>
  <workbookProtection workbookAlgorithmName="SHA-512" workbookHashValue="T1/X7CLbUd4LHnYOl2RrMAf4IC32HS7AIicGJWI96IQ1sWy98q7XtceduCeynU7wb+PfqHNC/I3y6ovdjpK57Q==" workbookSaltValue="M2iMQaOlMaIXMudfJPr5Rw==" workbookSpinCount="100000" lockStructure="1"/>
  <bookViews>
    <workbookView xWindow="0" yWindow="0" windowWidth="28800" windowHeight="118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<sst xmlns="http://schemas.openxmlformats.org/spreadsheetml/2006/main" count="247" uniqueCount="120">
  <si>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</si>
  <si>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</si>
  <si>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</si>
  <si>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</si>
  <si>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</si>
  <si>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</si>
  <si>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</si>
  <si>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</si>
  <si>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</si>
  <si>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</si>
  <si>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</si>
  <si>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</si>
  <si>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</si>
  <si>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</si>
  <si>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</si>
  <si>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</si>
  <si>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</si>
  <si>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</si>
  <si>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</si>
  <si>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</si>
  <si>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</si>
  <si>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</si>
  <si>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</si>
  <si>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</si>
  <si>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</si>
  <si>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</si>
  <si>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</si>
  <si>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</si>
  <si>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</si>
  <si>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</si>
  <si>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</si>
  <si>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</si>
  <si>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</si>
  <si>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</si>
  <si>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</si>
  <si>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</si>
  <si>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</si>
  <si>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</si>
  <si>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</si>
  <si>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</si>
  <si>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</si>
  <si>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</si>
  <si>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</si>
  <si>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</si>
  <si>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</si>
  <si>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</si>
  <si>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</si>
  <si>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</si>
  <si>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</si>
  <si>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</si>
  <si>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</si>
  <si>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</si>
  <si>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</si>
  <si>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</si>
  <si>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</si>
  <si>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</si>
  <si>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</si>
  <si>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</si>
  <si>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</si>
  <si>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</si>
  <si>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</si>
  <si>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</si>
  <si>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</si>
  <si>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</si>
  <si>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</si>
  <si>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</si>
  <si>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</si>
  <si>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</si>
  <si>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</si>
  <si>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</si>
  <si>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</si>
  <si>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</si>
  <si>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</si>
  <si>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</si>
  <si>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</si>
  <si>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</si>
  <si>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</si>
  <si>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</si>
  <si>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</si>
  <si>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</si>
  <si>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</si>
  <si>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</si>
  <si>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</si>
  <si>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</si>
  <si>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</si>
  <si>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</si>
  <si>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</si>
  <si>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</si>
  <si>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</si>
  <si>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</si>
  <si>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</si>
  <si>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</si>
  <si>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</si>
  <si>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</si>
  <si>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</si>
  <si>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</si>
  <si>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</si>
  <si>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</si>
  <si>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</si>
  <si>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</si>
  <si>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</si>
  <si>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</si>
  <si>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</si>
  <si>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</si>
  <si>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</si>
  <si>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</si>
  <si>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</si>
  <si>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</si>
  <si>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</si>
  <si>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</si>
  <si>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</si>
  <si>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</si>
  <si>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</si>
  <si>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</si>
  <si>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</si>
  <si>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</si>
  <si>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</si>
  <si>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令和5年度より地方公営企業法を適用し、令和5年3月31日をもって特別会計の打切り決算を行ったため、①の収益的収支比率について、対前年比37.21ポイントの改善となった。
　同様に⑤の経費回収率についても1.06ポイントの改善となったが、⑥の汚水処理原価が類似団体と比較して高いことなどから、類似団体平均値と比べて大幅に低くなっている。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rPh sb="129" eb="132">
      <t>シュウエキテキ</t>
    </rPh>
    <rPh sb="132" eb="136">
      <t>シュウシヒリツ</t>
    </rPh>
    <rPh sb="155" eb="157">
      <t>カイゼン</t>
    </rPh>
    <rPh sb="169" eb="171">
      <t>ケイヒ</t>
    </rPh>
    <rPh sb="171" eb="173">
      <t>カイシュウ</t>
    </rPh>
    <rPh sb="173" eb="174">
      <t>リツ</t>
    </rPh>
    <phoneticPr fontId="4"/>
  </si>
  <si>
    <t>　整備事業は完了しているため、今後、汚水処理費用について逓減していくと考えている。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地方公営企業法を適用したことで、更なる経営の健全化を図っていく予定である。</t>
    <rPh sb="123" eb="125">
      <t>チホウ</t>
    </rPh>
    <rPh sb="125" eb="127">
      <t>コウエイ</t>
    </rPh>
    <rPh sb="127" eb="129">
      <t>キギョウ</t>
    </rPh>
    <rPh sb="129" eb="130">
      <t>ホウ</t>
    </rPh>
    <rPh sb="131" eb="133">
      <t>テキヨウ</t>
    </rPh>
    <phoneticPr fontId="4"/>
  </si>
  <si>
    <t>　供用開始から15年以上経過し、ブロアの故障があるが、修繕や取替で対応している。</t>
    <rPh sb="9" eb="10">
      <t>ネン</t>
    </rPh>
    <rPh sb="10" eb="12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</si>
</sst>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5-4255-A1E5-18E76194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5-4255-A1E5-18E76194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17.86</c:v>
                </c:pt>
                <c:pt idx="1">
                  <c:v>17.86</c:v>
                </c:pt>
                <c:pt idx="2">
                  <c:v>16.07</c:v>
                </c:pt>
                <c:pt idx="3">
                  <c:v>16.07</c:v>
                </c:pt>
                <c:pt idx="4">
                  <c:v>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C-499F-8DCD-C132ADF60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56.45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C-499F-8DCD-C132ADF60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6-48A8-9C41-8BC56E74F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54.99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6-48A8-9C41-8BC56E74F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63.63</c:v>
                </c:pt>
                <c:pt idx="1">
                  <c:v>100</c:v>
                </c:pt>
                <c:pt idx="2">
                  <c:v>99.79</c:v>
                </c:pt>
                <c:pt idx="3">
                  <c:v>99.77</c:v>
                </c:pt>
                <c:pt idx="4">
                  <c:v>136.97999999999999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5-4E62-8FF2-2AE89D7E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5-4E62-8FF2-2AE89D7E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5-408D-9AF1-5E0038C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5-408D-9AF1-5E0038C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9-4183-8CB4-CBC81AE9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9-4183-8CB4-CBC81AE9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E2F-8AF0-CE67A867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9-4E2F-8AF0-CE67A867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F-4385-A9A9-A5A5D125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385-A9A9-A5A5D125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0-4232-A428-A3751AEE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398.42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0-4232-A428-A3751AEE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14.99</c:v>
                </c:pt>
                <c:pt idx="1">
                  <c:v>16.559999999999999</c:v>
                </c:pt>
                <c:pt idx="2">
                  <c:v>18.059999999999999</c:v>
                </c:pt>
                <c:pt idx="3">
                  <c:v>14.99</c:v>
                </c:pt>
                <c:pt idx="4">
                  <c:v>16.05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76B-A88A-9F28318D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50.7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5-476B-A88A-9F28318D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1117.71</c:v>
                </c:pt>
                <c:pt idx="1">
                  <c:v>1053.0899999999999</c:v>
                </c:pt>
                <c:pt idx="2">
                  <c:v>1112.01</c:v>
                </c:pt>
                <c:pt idx="3">
                  <c:v>1336.18</c:v>
                </c:pt>
                <c:pt idx="4">
                  <c:v>1086.01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71E-93C3-D3DA626D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289.81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E-471E-93C3-D3DA626D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今治市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151608</v>
      </c>
      <c r="AM8" s="45"/>
      <c r="AN8" s="45"/>
      <c r="AO8" s="45"/>
      <c r="AP8" s="45"/>
      <c r="AQ8" s="45"/>
      <c r="AR8" s="45"/>
      <c r="AS8" s="45"/>
      <c r="AT8" s="46">
        <f>データ!T6</f>
        <v>419.21</v>
      </c>
      <c r="AU8" s="46"/>
      <c r="AV8" s="46"/>
      <c r="AW8" s="46"/>
      <c r="AX8" s="46"/>
      <c r="AY8" s="46"/>
      <c r="AZ8" s="46"/>
      <c r="BA8" s="46"/>
      <c r="BB8" s="46">
        <f>データ!U6</f>
        <v>361.65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3046</v>
      </c>
      <c r="AE10" s="45"/>
      <c r="AF10" s="45"/>
      <c r="AG10" s="45"/>
      <c r="AH10" s="45"/>
      <c r="AI10" s="45"/>
      <c r="AJ10" s="45"/>
      <c r="AK10" s="2"/>
      <c r="AL10" s="45">
        <f>データ!V6</f>
        <v>44</v>
      </c>
      <c r="AM10" s="45"/>
      <c r="AN10" s="45"/>
      <c r="AO10" s="45"/>
      <c r="AP10" s="45"/>
      <c r="AQ10" s="45"/>
      <c r="AR10" s="45"/>
      <c r="AS10" s="45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2200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0" t="s">
        <v>119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/WfENih/R0KqOi93oadViEkR9iQJxLaZ9neIHlPe6hDREqlWIpYm+4fNNluI+OQ2boeKJ3MtzaXKSM8iSKOF7A==" saltValue="1IvV0vZIGi9W+aURC2Q63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0.03</v>
      </c>
      <c r="Q6" s="20">
        <f t="shared" si="3"/>
        <v>100</v>
      </c>
      <c r="R6" s="20">
        <f t="shared" si="3"/>
        <v>3046</v>
      </c>
      <c r="S6" s="20">
        <f t="shared" si="3"/>
        <v>151608</v>
      </c>
      <c r="T6" s="20">
        <f t="shared" si="3"/>
        <v>419.21</v>
      </c>
      <c r="U6" s="20">
        <f t="shared" si="3"/>
        <v>361.65</v>
      </c>
      <c r="V6" s="20">
        <f t="shared" si="3"/>
        <v>44</v>
      </c>
      <c r="W6" s="20">
        <f t="shared" si="3"/>
        <v>0.02</v>
      </c>
      <c r="X6" s="20">
        <f t="shared" si="3"/>
        <v>2200</v>
      </c>
      <c r="Y6" s="21">
        <f>IF(Y7="",NA(),Y7)</f>
        <v>63.63</v>
      </c>
      <c r="Z6" s="21">
        <f t="shared" ref="Z6:AH6" si="4">IF(Z7="",NA(),Z7)</f>
        <v>100</v>
      </c>
      <c r="AA6" s="21">
        <f t="shared" si="4"/>
        <v>99.79</v>
      </c>
      <c r="AB6" s="21">
        <f t="shared" si="4"/>
        <v>99.77</v>
      </c>
      <c r="AC6" s="21">
        <f t="shared" si="4"/>
        <v>136.97999999999999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421.25</v>
      </c>
      <c r="BM6" s="21">
        <f t="shared" si="7"/>
        <v>398.42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14.99</v>
      </c>
      <c r="BR6" s="21">
        <f t="shared" ref="BR6:BZ6" si="8">IF(BR7="",NA(),BR7)</f>
        <v>16.559999999999999</v>
      </c>
      <c r="BS6" s="21">
        <f t="shared" si="8"/>
        <v>18.059999999999999</v>
      </c>
      <c r="BT6" s="21">
        <f t="shared" si="8"/>
        <v>14.99</v>
      </c>
      <c r="BU6" s="21">
        <f t="shared" si="8"/>
        <v>16.05</v>
      </c>
      <c r="BV6" s="21">
        <f t="shared" si="8"/>
        <v>55.85</v>
      </c>
      <c r="BW6" s="21">
        <f t="shared" si="8"/>
        <v>53.23</v>
      </c>
      <c r="BX6" s="21">
        <f t="shared" si="8"/>
        <v>50.7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1117.71</v>
      </c>
      <c r="CC6" s="21">
        <f t="shared" ref="CC6:CK6" si="9">IF(CC7="",NA(),CC7)</f>
        <v>1053.0899999999999</v>
      </c>
      <c r="CD6" s="21">
        <f t="shared" si="9"/>
        <v>1112.01</v>
      </c>
      <c r="CE6" s="21">
        <f t="shared" si="9"/>
        <v>1336.18</v>
      </c>
      <c r="CF6" s="21">
        <f t="shared" si="9"/>
        <v>1086.01</v>
      </c>
      <c r="CG6" s="21">
        <f t="shared" si="9"/>
        <v>287.91000000000003</v>
      </c>
      <c r="CH6" s="21">
        <f t="shared" si="9"/>
        <v>283.3</v>
      </c>
      <c r="CI6" s="21">
        <f t="shared" si="9"/>
        <v>289.81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17.86</v>
      </c>
      <c r="CN6" s="21">
        <f t="shared" ref="CN6:CV6" si="10">IF(CN7="",NA(),CN7)</f>
        <v>17.86</v>
      </c>
      <c r="CO6" s="21">
        <f t="shared" si="10"/>
        <v>16.07</v>
      </c>
      <c r="CP6" s="21">
        <f t="shared" si="10"/>
        <v>16.07</v>
      </c>
      <c r="CQ6" s="21">
        <f t="shared" si="10"/>
        <v>16.07</v>
      </c>
      <c r="CR6" s="21">
        <f t="shared" si="10"/>
        <v>54.93</v>
      </c>
      <c r="CS6" s="21">
        <f t="shared" si="10"/>
        <v>55.96</v>
      </c>
      <c r="CT6" s="21">
        <f t="shared" si="10"/>
        <v>56.45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98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60.12</v>
      </c>
      <c r="DE6" s="21">
        <f t="shared" si="11"/>
        <v>54.99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382027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0.03</v>
      </c>
      <c r="Q7" s="24">
        <v>100</v>
      </c>
      <c r="R7" s="24">
        <v>3046</v>
      </c>
      <c r="S7" s="24">
        <v>151608</v>
      </c>
      <c r="T7" s="24">
        <v>419.21</v>
      </c>
      <c r="U7" s="24">
        <v>361.65</v>
      </c>
      <c r="V7" s="24">
        <v>44</v>
      </c>
      <c r="W7" s="24">
        <v>0.02</v>
      </c>
      <c r="X7" s="24">
        <v>2200</v>
      </c>
      <c r="Y7" s="24">
        <v>63.63</v>
      </c>
      <c r="Z7" s="24">
        <v>100</v>
      </c>
      <c r="AA7" s="24">
        <v>99.79</v>
      </c>
      <c r="AB7" s="24">
        <v>99.77</v>
      </c>
      <c r="AC7" s="24">
        <v>136.97999999999999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421.25</v>
      </c>
      <c r="BM7" s="24">
        <v>398.42</v>
      </c>
      <c r="BN7" s="24">
        <v>294.08999999999997</v>
      </c>
      <c r="BO7" s="24">
        <v>294.08999999999997</v>
      </c>
      <c r="BP7" s="24">
        <v>307.39</v>
      </c>
      <c r="BQ7" s="24">
        <v>14.99</v>
      </c>
      <c r="BR7" s="24">
        <v>16.559999999999999</v>
      </c>
      <c r="BS7" s="24">
        <v>18.059999999999999</v>
      </c>
      <c r="BT7" s="24">
        <v>14.99</v>
      </c>
      <c r="BU7" s="24">
        <v>16.05</v>
      </c>
      <c r="BV7" s="24">
        <v>55.85</v>
      </c>
      <c r="BW7" s="24">
        <v>53.23</v>
      </c>
      <c r="BX7" s="24">
        <v>50.7</v>
      </c>
      <c r="BY7" s="24">
        <v>60</v>
      </c>
      <c r="BZ7" s="24">
        <v>59.01</v>
      </c>
      <c r="CA7" s="24">
        <v>57.03</v>
      </c>
      <c r="CB7" s="24">
        <v>1117.71</v>
      </c>
      <c r="CC7" s="24">
        <v>1053.0899999999999</v>
      </c>
      <c r="CD7" s="24">
        <v>1112.01</v>
      </c>
      <c r="CE7" s="24">
        <v>1336.18</v>
      </c>
      <c r="CF7" s="24">
        <v>1086.01</v>
      </c>
      <c r="CG7" s="24">
        <v>287.91000000000003</v>
      </c>
      <c r="CH7" s="24">
        <v>283.3</v>
      </c>
      <c r="CI7" s="24">
        <v>289.81</v>
      </c>
      <c r="CJ7" s="24">
        <v>282.70999999999998</v>
      </c>
      <c r="CK7" s="24">
        <v>291.82</v>
      </c>
      <c r="CL7" s="24">
        <v>294.83</v>
      </c>
      <c r="CM7" s="24">
        <v>17.86</v>
      </c>
      <c r="CN7" s="24">
        <v>17.86</v>
      </c>
      <c r="CO7" s="24">
        <v>16.07</v>
      </c>
      <c r="CP7" s="24">
        <v>16.07</v>
      </c>
      <c r="CQ7" s="24">
        <v>16.07</v>
      </c>
      <c r="CR7" s="24">
        <v>54.93</v>
      </c>
      <c r="CS7" s="24">
        <v>55.96</v>
      </c>
      <c r="CT7" s="24">
        <v>56.45</v>
      </c>
      <c r="CU7" s="24">
        <v>56.52</v>
      </c>
      <c r="CV7" s="24">
        <v>88.45</v>
      </c>
      <c r="CW7" s="24">
        <v>84.27</v>
      </c>
      <c r="CX7" s="24">
        <v>98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60.12</v>
      </c>
      <c r="DE7" s="24">
        <v>54.99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2023-12-12T03:00:50Z</dcterms:created>
  <dcterms:modified xsi:type="dcterms:W3CDTF">2024-03-07T06:35:47Z</dcterms:modified>
  <cp:category/>
</cp:coreProperties>
</file>